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8375" windowHeight="11760" tabRatio="864" firstSheet="3" activeTab="9"/>
  </bookViews>
  <sheets>
    <sheet name="Администраторы ОМСУ 1" sheetId="1" state="hidden" r:id="rId1"/>
    <sheet name="Администраторы ТОФОИВ 2" sheetId="2" state="hidden" r:id="rId2"/>
    <sheet name="Источники" sheetId="3" state="hidden" r:id="rId3"/>
    <sheet name="Расходы по разделам" sheetId="4" r:id="rId4"/>
    <sheet name="Расходы по разделам 2021-2022" sheetId="5" state="hidden" r:id="rId5"/>
    <sheet name="Ведомственные расходы" sheetId="6" r:id="rId6"/>
    <sheet name="Ведомственные расходы 2021-2022" sheetId="7" state="hidden" r:id="rId7"/>
    <sheet name="По разделам и подразделам" sheetId="8" r:id="rId8"/>
    <sheet name="По разделам и подраз. 2021-2022" sheetId="9" state="hidden" r:id="rId9"/>
    <sheet name="Программы" sheetId="10" r:id="rId10"/>
    <sheet name="Доходы" sheetId="11" r:id="rId11"/>
    <sheet name="Программы 2021-2022" sheetId="12" state="hidden" r:id="rId12"/>
    <sheet name="межбюджетные трансферты" sheetId="13" r:id="rId13"/>
    <sheet name="межбюдж. трансферты 2021-2022" sheetId="14" state="hidden" r:id="rId14"/>
    <sheet name="трансферты из района 2020" sheetId="15" state="hidden" r:id="rId15"/>
    <sheet name="трансферты" sheetId="16" state="hidden" r:id="rId16"/>
    <sheet name="Источники финансирования деф." sheetId="17" state="hidden" r:id="rId17"/>
    <sheet name="межбюджетные трансферты " sheetId="18" state="hidden" r:id="rId18"/>
    <sheet name="межбюджетные" sheetId="19" state="hidden" r:id="rId19"/>
    <sheet name="Доходы 2020" sheetId="20" state="hidden" r:id="rId20"/>
    <sheet name="Доходы 2021-2022" sheetId="21" state="hidden" r:id="rId21"/>
    <sheet name="Лист1" sheetId="22" r:id="rId22"/>
  </sheets>
  <externalReferences>
    <externalReference r:id="rId25"/>
    <externalReference r:id="rId26"/>
    <externalReference r:id="rId27"/>
  </externalReferences>
  <definedNames>
    <definedName name="_xlfn.SUMIFS" hidden="1">#NAME?</definedName>
    <definedName name="_xlnm.Print_Area" localSheetId="0">'Администраторы ОМСУ 1'!$A$1:$C$46</definedName>
    <definedName name="_xlnm.Print_Area" localSheetId="1">'Администраторы ТОФОИВ 2'!$A$1:$D$22</definedName>
    <definedName name="_xlnm.Print_Area" localSheetId="5">'Ведомственные расходы'!$A$1:$O$250</definedName>
    <definedName name="_xlnm.Print_Area" localSheetId="6">'Ведомственные расходы 2021-2022'!$A$1:$M$247</definedName>
    <definedName name="_xlnm.Print_Area" localSheetId="19">'Доходы 2020'!$A$1:$N$41</definedName>
    <definedName name="_xlnm.Print_Area" localSheetId="20">'Доходы 2021-2022'!$A$1:$L$40</definedName>
    <definedName name="_xlnm.Print_Area" localSheetId="2">'Источники'!$A$1:$E$12</definedName>
    <definedName name="_xlnm.Print_Area" localSheetId="13">'межбюдж. трансферты 2021-2022'!$A$1:$C$15</definedName>
    <definedName name="_xlnm.Print_Area" localSheetId="12">'межбюджетные трансферты'!$A$1:$E$17</definedName>
    <definedName name="_xlnm.Print_Area" localSheetId="17">'межбюджетные трансферты '!$A$1:$E$17</definedName>
    <definedName name="_xlnm.Print_Area" localSheetId="8">'По разделам и подраз. 2021-2022'!$A$1:$L$246</definedName>
    <definedName name="_xlnm.Print_Area" localSheetId="7">'По разделам и подразделам'!$A$1:$N$249</definedName>
    <definedName name="_xlnm.Print_Area" localSheetId="9">'Программы'!$A$1:$O$85</definedName>
    <definedName name="_xlnm.Print_Area" localSheetId="11">'Программы 2021-2022'!$A$1:$J$81</definedName>
    <definedName name="_xlnm.Print_Area" localSheetId="3">'Расходы по разделам'!$A$1:$M$48</definedName>
    <definedName name="_xlnm.Print_Area" localSheetId="4">'Расходы по разделам 2021-2022'!$A$1:$I$49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<sst xmlns="http://schemas.openxmlformats.org/spreadsheetml/2006/main" count="5734" uniqueCount="692">
  <si>
    <t>18 7 01 00000</t>
  </si>
  <si>
    <t>Реализация направления расходов основного мероприятия  "Развитие системы обеспечения безопасности населения"</t>
  </si>
  <si>
    <t>18 7 01 99999</t>
  </si>
  <si>
    <t>1879999</t>
  </si>
  <si>
    <t xml:space="preserve">18 4 01 20060 </t>
  </si>
  <si>
    <t>Приложение  № 8</t>
  </si>
  <si>
    <t>Приложение  № 9</t>
  </si>
  <si>
    <t>Приложение  № 10</t>
  </si>
  <si>
    <t>Приложение № 12</t>
  </si>
  <si>
    <t>Приложение № 13</t>
  </si>
  <si>
    <t>Приложение № 15</t>
  </si>
  <si>
    <t xml:space="preserve"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</t>
  </si>
  <si>
    <t>18 Б 00 00000</t>
  </si>
  <si>
    <t>Основное мероприятие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</t>
  </si>
  <si>
    <t>18 Б 01 00000</t>
  </si>
  <si>
    <t>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</t>
  </si>
  <si>
    <t>18 Б 01 99999</t>
  </si>
  <si>
    <t>1899999</t>
  </si>
  <si>
    <t>Реализация направления расходов в рамках подрограммы "…………………"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</si>
  <si>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</si>
  <si>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</si>
  <si>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Сумма (тыс. руб.) 2014 год</t>
  </si>
  <si>
    <t>000 101 02030 01 0000 110</t>
  </si>
  <si>
    <t xml:space="preserve"> 000 1050105001 0000 110</t>
  </si>
  <si>
    <t>Минимальный налог, зачисляемый в бюджеты субъектов Российской Федерации</t>
  </si>
  <si>
    <t>000 1 05 03010 01 1000 110</t>
  </si>
  <si>
    <t>000 1 08 00000 00 0000 000</t>
  </si>
  <si>
    <t xml:space="preserve">Государственная пошлина 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</si>
  <si>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</si>
  <si>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</si>
  <si>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</si>
  <si>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собственности.</t>
  </si>
  <si>
    <t>000 1 110502510 0000 120</t>
  </si>
  <si>
    <t>000 2 02 40014 10 0000 151</t>
  </si>
  <si>
    <t>Уличное освящение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</si>
  <si>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1852013</t>
  </si>
  <si>
    <t xml:space="preserve">Содержание мест захоронения  </t>
  </si>
  <si>
    <t>18 5 01 20140</t>
  </si>
  <si>
    <t>1852014</t>
  </si>
  <si>
    <t>1852015</t>
  </si>
  <si>
    <t>Организация мероприятий, направленных на озеленение сельского поселения</t>
  </si>
  <si>
    <t>18 5 01 20160</t>
  </si>
  <si>
    <t>1852016</t>
  </si>
  <si>
    <t>18 5 01 20170</t>
  </si>
  <si>
    <t xml:space="preserve">Реализация направления расходов  основного мероприятия "Организация благоустройства территории поселений" </t>
  </si>
  <si>
    <t>1859999</t>
  </si>
  <si>
    <t>18П0900</t>
  </si>
  <si>
    <t xml:space="preserve">Реализация направлений расходов основного мероприятия "Реализация мер по развитию сферы культуры в сельском поселении" </t>
  </si>
  <si>
    <t>18 П 01 99999</t>
  </si>
  <si>
    <t xml:space="preserve"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</t>
  </si>
  <si>
    <t>Основное мероприятие "Создание условий, направленных на развитие физической культуры и спорта"</t>
  </si>
  <si>
    <t>Реализация направления расходов основного мероприятия "Создание условий, направленных на развитие физической культуры и спорта"</t>
  </si>
  <si>
    <t>1829999</t>
  </si>
  <si>
    <t xml:space="preserve">Погашение бюджетами поселений кредитов от других бюджетов бюджетной системы Российской Федерации в валюте Российской   </t>
  </si>
  <si>
    <t>01 03 01 00 10 0000 710</t>
  </si>
  <si>
    <t>01 03 01 00 10 0000 810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</si>
  <si>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</si>
  <si>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</si>
  <si>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4</t>
  </si>
  <si>
    <t>5212002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</si>
  <si>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в сфере архитектуры и градостроительства</t>
  </si>
  <si>
    <t>1800000</t>
  </si>
  <si>
    <t>2152013</t>
  </si>
  <si>
    <t>2152014</t>
  </si>
  <si>
    <t>2152015</t>
  </si>
  <si>
    <t>2152016</t>
  </si>
  <si>
    <t>2159999</t>
  </si>
  <si>
    <t>1852017</t>
  </si>
  <si>
    <t>Дорожное хозяйство (дорожные фонды)</t>
  </si>
  <si>
    <t>1810000</t>
  </si>
  <si>
    <t>1819999</t>
  </si>
  <si>
    <t>1860000</t>
  </si>
  <si>
    <t>1869999</t>
  </si>
  <si>
    <t>Уличное освещение на территории сельского поселения (Закупка товаров, работ и услуг для государственных (муниципальных) нужд)</t>
  </si>
  <si>
    <t>ОМ</t>
  </si>
  <si>
    <t>Расходы на выплаты по оплате труда работников органов муниципальной власти Лебедянского муниципального района Липецкой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</si>
  <si>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</si>
  <si>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(Межбюджетные трансферты)</t>
  </si>
  <si>
    <t>20500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</si>
  <si>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</si>
  <si>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</si>
  <si>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                                                                                        к "Бюджету сельского поселения Куликовский сельсовет </t>
  </si>
  <si>
    <t>20060</t>
  </si>
  <si>
    <t>20130</t>
  </si>
  <si>
    <t>99999</t>
  </si>
  <si>
    <t>00110</t>
  </si>
  <si>
    <t>00120</t>
  </si>
  <si>
    <t>Предоставление муниципальным бюджетным учреждениям субсидий  (Предоставление субсидий бюджетным, автономным учреждениям и иным некоммерческим организациям)</t>
  </si>
  <si>
    <t>09000</t>
  </si>
  <si>
    <t>20010</t>
  </si>
  <si>
    <t>20030</t>
  </si>
  <si>
    <t>51180</t>
  </si>
  <si>
    <t>Обеспечение деятельности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</si>
  <si>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 (Межбюджетные трансферты)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</si>
  <si>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 (Межбюджетные трансферты)</t>
  </si>
  <si>
    <t>20020</t>
  </si>
  <si>
    <t>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</t>
  </si>
  <si>
    <t>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</t>
  </si>
  <si>
    <t>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</t>
  </si>
  <si>
    <t>Межбюджетные трансферты бюджетам сельских поселений из бюджета муниципального района на 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дорог общего пользования местного значения и сооружений на них</t>
  </si>
  <si>
    <t xml:space="preserve"> S6260</t>
  </si>
  <si>
    <t>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</si>
  <si>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</si>
  <si>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 № 6</t>
  </si>
  <si>
    <t>Приложение  № 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</si>
  <si>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 бюджета сельского поселения (Межбюджетные трансферты)</t>
  </si>
  <si>
    <t>Сумма (руб.)</t>
  </si>
  <si>
    <t>Сумма   (руб.)</t>
  </si>
  <si>
    <t>Сумма      (руб.)</t>
  </si>
  <si>
    <t>Сумма     (руб.)</t>
  </si>
  <si>
    <t>Главный распорядитель, распорядитель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</si>
  <si>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</si>
  <si>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</si>
  <si>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 xml:space="preserve"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2014 - 2020 годы" </t>
  </si>
  <si>
    <t>Ремонт автомобильных дорог общего пользования местного значения и сооружений на них 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</si>
  <si>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Оформление прав собственности на автомобильные дороги общего пользования местного значения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</si>
  <si>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</si>
  <si>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</si>
  <si>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</si>
  <si>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</si>
  <si>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</si>
  <si>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</si>
  <si>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 П 01 09000</t>
  </si>
  <si>
    <t>18 П 01 00000</t>
  </si>
  <si>
    <t>18 П 00 00000</t>
  </si>
  <si>
    <t>18 0 00 00000</t>
  </si>
  <si>
    <t>18 5 01 99999</t>
  </si>
  <si>
    <t>18 5 01 20130</t>
  </si>
  <si>
    <t>18 5 01 00000</t>
  </si>
  <si>
    <t>18 5 00 00000</t>
  </si>
  <si>
    <t>18 4 01 20060</t>
  </si>
  <si>
    <t>18 4 01 00000</t>
  </si>
  <si>
    <t>18 4 00 00000</t>
  </si>
  <si>
    <t>18 И 01 00000</t>
  </si>
  <si>
    <t>18 И 00 00000</t>
  </si>
  <si>
    <t>18 И 01 00120</t>
  </si>
  <si>
    <t>18 И 01 00110</t>
  </si>
  <si>
    <t>18 2 01 99999</t>
  </si>
  <si>
    <t>18 2 01 00000</t>
  </si>
  <si>
    <t>18 2 00 00000</t>
  </si>
  <si>
    <t xml:space="preserve">ПО РАЗДЕЛАМ И ПОДРАЗДЕЛАМ </t>
  </si>
  <si>
    <t>99 1 00 00000</t>
  </si>
  <si>
    <t>99 1 00 00050</t>
  </si>
  <si>
    <t>Непрограммные расходы бюджета муниципального образования</t>
  </si>
  <si>
    <t>99 0 00 00000</t>
  </si>
  <si>
    <t xml:space="preserve">Обеспечение деятельности органов местного самоуправления муниципального образования </t>
  </si>
  <si>
    <t xml:space="preserve">Обеспечение деятельности главы муниципального образования </t>
  </si>
  <si>
    <t>99 9 00 00000</t>
  </si>
  <si>
    <t>99 9 00 20010</t>
  </si>
  <si>
    <t>Основное меропритие "Развитие муниципальной службы муниципального образования"</t>
  </si>
  <si>
    <t>99 9 00 20030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</si>
  <si>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</si>
  <si>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 </t>
  </si>
  <si>
    <t>99 9 00 20020</t>
  </si>
  <si>
    <t xml:space="preserve"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</si>
  <si>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</t>
  </si>
  <si>
    <t xml:space="preserve">Иные непрограммные мероприятия </t>
  </si>
  <si>
    <t>99 9 00 51180</t>
  </si>
  <si>
    <t xml:space="preserve">Осуществление первичного воинского учета на территориях, где отсутствуют военные комиссариаты </t>
  </si>
  <si>
    <t>Основное мероприятие "Содержание автомобильных дорог общего пользования местного значения и сооружений на них"</t>
  </si>
  <si>
    <t xml:space="preserve">Основное мероприятие "Организация благоустройства территории поселений" </t>
  </si>
  <si>
    <t>Уличное освещение на территории сельского поселения</t>
  </si>
  <si>
    <t xml:space="preserve">Основное мероприятие "Реализация мер по развитию сферы культуры в сельском поселении" </t>
  </si>
  <si>
    <t xml:space="preserve">Предоставление муниципальным бюджетным учреждениям субсидий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</si>
  <si>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</si>
  <si>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</si>
  <si>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ФИЗИЧЕСКАЯ КУЛЬТУРА И СПОРТ</t>
  </si>
  <si>
    <t>12</t>
  </si>
  <si>
    <t>100</t>
  </si>
  <si>
    <t>200</t>
  </si>
  <si>
    <t>800</t>
  </si>
  <si>
    <t>850</t>
  </si>
  <si>
    <t>МП</t>
  </si>
  <si>
    <t>Направление</t>
  </si>
  <si>
    <t>5</t>
  </si>
  <si>
    <t>2015</t>
  </si>
  <si>
    <t>2017</t>
  </si>
  <si>
    <t>И</t>
  </si>
  <si>
    <t>П</t>
  </si>
  <si>
    <t>Итого по муниципальным программам</t>
  </si>
  <si>
    <t>1</t>
  </si>
  <si>
    <t>Иные непрограммные мероприятия в рамках непрограммных расходов местного бюджета</t>
  </si>
  <si>
    <t>9</t>
  </si>
  <si>
    <t>ВСЕГО:</t>
  </si>
  <si>
    <t>9992001</t>
  </si>
  <si>
    <t>9992003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</si>
  <si>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</si>
  <si>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</si>
  <si>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1830000</t>
  </si>
  <si>
    <t>1839999</t>
  </si>
  <si>
    <t>1842005</t>
  </si>
  <si>
    <t>1842006</t>
  </si>
  <si>
    <t>1842007</t>
  </si>
  <si>
    <t>01 05 02 01 10 0000 610</t>
  </si>
  <si>
    <t>Условно утвержденные расходы по непрограммному направлению расходов "Иные непрограммные мероприятия" в рамках непрограммных расходов местного бюджета (Иные бюджетные ассигнования)</t>
  </si>
  <si>
    <t>0002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</si>
  <si>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</si>
  <si>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</si>
  <si>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</si>
  <si>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</si>
  <si>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</si>
  <si>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</si>
  <si>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</si>
  <si>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7100000</t>
  </si>
  <si>
    <t>Программа сельского поселения Агрономовский сельсовет "……………………."</t>
  </si>
  <si>
    <t>Подпрограмма "………………." программы сельского поселения Агрономовский сельсовет "………………."</t>
  </si>
  <si>
    <t>410</t>
  </si>
  <si>
    <t>Капитальные вложения в объекты недвижимого имущества государственной (муниципальной) собственности</t>
  </si>
  <si>
    <t>7140000</t>
  </si>
  <si>
    <t>7147001</t>
  </si>
  <si>
    <t>Мероприятия по переселению граждан из ветхого и аварийного жилого фонда……….</t>
  </si>
  <si>
    <t>7147002</t>
  </si>
  <si>
    <t>Мероприятия по капитальному ремонту жилого фонда…………………</t>
  </si>
  <si>
    <t>7149999</t>
  </si>
  <si>
    <t>7157003</t>
  </si>
  <si>
    <t>Мероприятие№1</t>
  </si>
  <si>
    <t>7157004</t>
  </si>
  <si>
    <t>Мероприятие№2</t>
  </si>
  <si>
    <t>600</t>
  </si>
  <si>
    <t>Предоставление субсидий  бюджетным, автономным учреждениям и иным некоммерческим организациям</t>
  </si>
  <si>
    <t>7170000</t>
  </si>
  <si>
    <t>7177009</t>
  </si>
  <si>
    <t>КУЛЬТУРА, КИНЕМАТОГРАФИЯ</t>
  </si>
  <si>
    <t>Депутаты (члены) законодательного (представительного) органа муниципальной власти муниципального образования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</si>
  <si>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</si>
  <si>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в сфере архитектуры и градостроительств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</si>
  <si>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</si>
  <si>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</si>
  <si>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</si>
  <si>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</t>
  </si>
  <si>
    <t>Ремонт автомобильных дорог общего пользования местного значения и сооружений на них 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</t>
  </si>
  <si>
    <t xml:space="preserve">РАСПРЕДЕЛЕНИЕ БЮДЖЕТНЫХ АССИГНОВАНИЙ БЮДЖЕТА СЕЛЬСКОГО ПОСЕЛЕНИЯ КУЛИКОВСКИЙ СЕЛЬСОВЕТ </t>
  </si>
  <si>
    <t>Межбюджетные трансферты бюджетам сельских поселений из бюджета муниципального района на 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</t>
  </si>
  <si>
    <t>Оформление прав собственности на автомобильные дороги общего пользования местного значения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</t>
  </si>
  <si>
    <t>Подпрограмма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</t>
  </si>
  <si>
    <t>Реализация направления расходов в рамках подпрограммы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</t>
  </si>
  <si>
    <t>Подпрограмма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</t>
  </si>
  <si>
    <t>Реализация направления расходов в рамках подпрограммы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</t>
  </si>
  <si>
    <t>Уличное освящение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</si>
  <si>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</si>
  <si>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</t>
  </si>
  <si>
    <t>Подпрограмма "Развитие физической культуры и спорта в сельском поселении покрово - Казацкий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</t>
  </si>
  <si>
    <t>Реализация направления расходов в рамках подпрограммы "Развитие физической культуры и спорта в сельском поселении Ольховский  сельсовет Лебедянского муниципального района Липецкой области на 2014 - 2020 годы" программы сельского поселения Ольховский сельс</t>
  </si>
  <si>
    <t>Уличное освещение в рамках подпрограммы "Благоустройство населенных пунктов, расположенных на территории сельского поселения Ольховский сельсовет Лебедянского муниципального района Липецкой области  на 2014 - 2020 годы" программы сельского поселения Ольхо</t>
  </si>
  <si>
    <t>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 (Закупка товаров, работ и услуг для г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</si>
  <si>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</t>
  </si>
  <si>
    <t>Расходы на выплаты по оплате труда работников органов муниципальной власти Лебедянского муниципального района Липецкой области  (Расходы на выплаты персоналу в целях обеспечения выполнения функций государственными (муниципальными) органами, казенными учре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</si>
  <si>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(Расходы на выплаты персоналу в целях обеспечения выполнения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</si>
  <si>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(Закупка товаров, работ и услуг для государственных (муницип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</si>
  <si>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</si>
  <si>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</si>
  <si>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 содержание отдела по начислению и расчету  субсидий гражданам за ЖКУ</t>
  </si>
  <si>
    <t>Обеспечение проведения выборов и референдумов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</si>
  <si>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</si>
  <si>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</si>
  <si>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Иные бюджетные ассигнования</t>
  </si>
  <si>
    <t>Уплата налогов, сборов и иных платежей</t>
  </si>
  <si>
    <t>0021200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</si>
  <si>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</si>
  <si>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</si>
  <si>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</si>
  <si>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 ЭКОНОМИКА</t>
  </si>
  <si>
    <t>Резервный фонд</t>
  </si>
  <si>
    <t>540</t>
  </si>
  <si>
    <t>Бюджетные инвестиции</t>
  </si>
  <si>
    <t>400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</si>
  <si>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</si>
  <si>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</si>
  <si>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Наименования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</si>
  <si>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</si>
  <si>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</si>
  <si>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</si>
  <si>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</si>
  <si>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</si>
  <si>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</si>
  <si>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08</t>
  </si>
  <si>
    <t>05</t>
  </si>
  <si>
    <t>02</t>
  </si>
  <si>
    <t>03</t>
  </si>
  <si>
    <t>04</t>
  </si>
  <si>
    <t>Жилищное хозяйство</t>
  </si>
  <si>
    <t>Коммунальное хозяйство</t>
  </si>
  <si>
    <t>07</t>
  </si>
  <si>
    <t>Итого расходов</t>
  </si>
  <si>
    <t>Наименование</t>
  </si>
  <si>
    <t>в том числе</t>
  </si>
  <si>
    <t>текущие расходы</t>
  </si>
  <si>
    <t>10</t>
  </si>
  <si>
    <t>ЖИЛИЩНО-КОММУНАЛЬНОЕ ХОЗЯЙСТВО</t>
  </si>
  <si>
    <t>ВСЕГО расходов</t>
  </si>
  <si>
    <t>Подразд</t>
  </si>
  <si>
    <t>Сельское хозяйство и рыболовство</t>
  </si>
  <si>
    <t>План</t>
  </si>
  <si>
    <t>кап. расходы</t>
  </si>
  <si>
    <t>Изменение (+/-)</t>
  </si>
  <si>
    <t>ОБЩЕГОСУДАРСТВЕННЫЕ ВОПРОСЫ</t>
  </si>
  <si>
    <t>НАЦИОНАЛЬНАЯ ЭКОНОМИКА</t>
  </si>
  <si>
    <t>11</t>
  </si>
  <si>
    <t>Культура</t>
  </si>
  <si>
    <t>Транспорт</t>
  </si>
  <si>
    <t xml:space="preserve">Субвенции бюджетам на осуществление полномочий по первичному воинскому учету на территории , где отсутствуют военные комесариаты </t>
  </si>
  <si>
    <t>09</t>
  </si>
  <si>
    <t xml:space="preserve">Коммунальное хозяйство </t>
  </si>
  <si>
    <t>Межбюджетные трансферты</t>
  </si>
  <si>
    <t>МЕЖБЮДЖЕТНЫЕ ТРАНСФЕРТЫ</t>
  </si>
  <si>
    <t>ПМП</t>
  </si>
  <si>
    <t>18</t>
  </si>
  <si>
    <t>Подпрограмма "Развитие физической культуры и спорта в сельском поселении покрово - Казацкий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</si>
  <si>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физической культуры и спорта в сельском поселении Ольховский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</si>
  <si>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основного мероприятия  "Создание условий, направленных на развитие физической культуры и спорта" (Закупка товаров, работ и услуг для государственных (муниципальных) нужд)</t>
  </si>
  <si>
    <t>Межбюджетные трансферты бюджетам сельских поселений из бюджета муниципального района на 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дорог общего пользования местного значения и сооружений на них  (Закупка товаров, работ и услуг для государственных (муниципальных) нужд)</t>
  </si>
  <si>
    <t>Уличное освещение в рамках подпрограммы "Благоустройство населенных пунктов, расположенных на территории сельского поселения Ольховский сельсовет Лебедянского муниципального района Липецкой области 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</si>
  <si>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2013</t>
  </si>
  <si>
    <t>Содержание мест захоронения   (Закупка товаров, работ и услуг для государственных (муниципальных) нужд)</t>
  </si>
  <si>
    <t>20140</t>
  </si>
  <si>
    <t>Сумма 2020 год (руб.)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</si>
  <si>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</si>
  <si>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</si>
  <si>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</si>
  <si>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</si>
  <si>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</si>
  <si>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</si>
  <si>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</si>
  <si>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безвозмездные поступления в бюджеты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</si>
  <si>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</si>
  <si>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Реализация муниципальных программ, направленных на совершенствование муниципального управления на условиях софинансирования с областным бюджетом</t>
  </si>
  <si>
    <t>18 И 01 S6790</t>
  </si>
  <si>
    <t>Реализация муниципальных программ, направленных на совершенствование муниципального управления на условиях софинансирования с областным бюджетом (Закупка товаров, работ и услуг для государственных (муниципальных) нужд)</t>
  </si>
  <si>
    <t xml:space="preserve"> S6790</t>
  </si>
  <si>
    <t>Резервный фонд муниципального образования (Иные бюджетные ассигнования)</t>
  </si>
  <si>
    <t>00050</t>
  </si>
  <si>
    <t xml:space="preserve">Сумма на 2020 год (руб.) 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</si>
  <si>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</si>
  <si>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Организация мероприятий, направленных на озеленение сельского поселения (Закупка товаров, работ и услуг для государственных (муниципальных) нужд)</t>
  </si>
  <si>
    <t>20160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</si>
  <si>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</si>
  <si>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Реализация направления расходов  основного мероприятия "Организация благоустройства территории поселений" (Закупка товаров, работ и услуг для государственных (муниципальных) нужд)</t>
  </si>
  <si>
    <t>УСЛОВНО УТВЕРЖДЕННЫЕ РАСХОДЫ</t>
  </si>
  <si>
    <t>Условно утвержденные расходы</t>
  </si>
  <si>
    <t>Приложение № 5</t>
  </si>
  <si>
    <t>Приложение  № 11</t>
  </si>
  <si>
    <t xml:space="preserve">Иные непрограммные мероприятия в рамках непрограммных расходов местного бюджета </t>
  </si>
  <si>
    <t>Условно утвержденные расходы по непрограммному направлению расходов "Иные непрограммные мероприятия" в рамках непрограммных расходов местного бюджета</t>
  </si>
  <si>
    <t>Реализация направления расходов основного мероприятия "Развитие системы обеспечения безопасности населения" (Закупка товаров, работ и услуг для государственных (муниципальных) нужд)</t>
  </si>
  <si>
    <t>Б</t>
  </si>
  <si>
    <t>99 9 00 00020</t>
  </si>
  <si>
    <t>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 (Закупка товаров, работ и услуг для государственных (муниципальных) нужд)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</si>
  <si>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</si>
  <si>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(Закупка товаров, работ и услуг для государственных (муниципальных) нужд)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</si>
  <si>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(Иные бюджетные ассигнования)</t>
  </si>
  <si>
    <t>Повышение квалификации муниципальных служащих органов местного самоуправления поселений, муниципальных районов и городских округов на условиях софинансирования с областным бюджетом (Закупка товаров, работ и услуг для государственных (муниципальных) нужд)</t>
  </si>
  <si>
    <t xml:space="preserve"> S6290</t>
  </si>
  <si>
    <t>Приобретение информационных услуг с использованием информационно-правовых систем (Закупка товаров, работ и услуг для государственных (муниципальных) нужд)</t>
  </si>
  <si>
    <t>86260</t>
  </si>
  <si>
    <t>Приобретение  услуг по сопровождению сетевого программного обеспечения по  электронному ведению  похозяйственного учета в городских и сельских  поселениях  (Закупка товаров, работ и услуг для государственных (муниципальных) нужд)</t>
  </si>
  <si>
    <t>86270</t>
  </si>
  <si>
    <t>Повышение квалификации муниципальных служащих органов местного самоуправления поселений, муниципальных районов и городских округов (Закупка товаров, работ и услуг для государственных (муниципальных) нужд)</t>
  </si>
  <si>
    <t>86290</t>
  </si>
  <si>
    <t>Реализация направлений расходов основного мероприятия "Реализация мер по развитию сферы культуры в сельском поселении"  (Предоставление субсидий бюджетным, автономным учреждениям и иным некоммерческим организациям)</t>
  </si>
  <si>
    <t>Непрограммные расходы бюджета сельского поселения Куликовский сельсовет</t>
  </si>
  <si>
    <t>Резервные фонды в рамках непрограммных расходов областного бюджета</t>
  </si>
  <si>
    <t>3</t>
  </si>
  <si>
    <t>Резервный фонд администрации по непрограммному направлению расходов "Резервные фонды " в рамках непрограммных расходов бюджета поселений (Иные бюджетные ассигнования)</t>
  </si>
  <si>
    <t>0500</t>
  </si>
  <si>
    <t>Резервный фонд администрации  (Иные бюджетные ассигнования)</t>
  </si>
  <si>
    <t>05000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</si>
  <si>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(Межбюджетные трансферты)</t>
  </si>
  <si>
    <t>Приобретение информационных услуг с использованием информационно-правовых систем на условиях софинансирования с областным бюджетом</t>
  </si>
  <si>
    <t>Приобретение информационных услуг с использованием информационно-правовых систем на условиях софинансирования с областным бюджетом (Закупка товаров, работ и услуг для государственных (муниципальных) нужд)</t>
  </si>
  <si>
    <t xml:space="preserve">                                                                                               Приложение № 1</t>
  </si>
  <si>
    <t>ПЕРЕЧЕНЬ</t>
  </si>
  <si>
    <t xml:space="preserve">ГЛАВНЫХ АДМИНИСТРАТОРОВ (АДМИНИСТРАТОРОВ) ДОХОДОВ БЮДЖЕТА СЕЛЬСКОГО </t>
  </si>
  <si>
    <t>Код бюджетной классификации Российской Федерации</t>
  </si>
  <si>
    <t>Наименование главного администратора (администратора) доходов бюджета сельского поселения</t>
  </si>
  <si>
    <t>главного администратора (администратора) доходов</t>
  </si>
  <si>
    <t>доходов  бюджета сельского поселения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</si>
  <si>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</si>
  <si>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</si>
  <si>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к "Бюджету сельского поселения Куликовский сельсовет </t>
  </si>
  <si>
    <t xml:space="preserve"> 000 1050102101 0000 110</t>
  </si>
  <si>
    <t>1 11 05325 10 0000 120</t>
  </si>
  <si>
    <t>1 11 05035 10 0000 120</t>
  </si>
  <si>
    <t>Администрация сельского поселения Куликовский сельсовет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</si>
  <si>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</si>
  <si>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</si>
  <si>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</si>
  <si>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</si>
  <si>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</si>
  <si>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</si>
  <si>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</si>
  <si>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</si>
  <si>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</si>
  <si>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1 14 02053 10 0000 410</t>
  </si>
  <si>
    <t>1 14 02058 10 0000 410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</si>
  <si>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</si>
  <si>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1 14 02053 10 0000 440</t>
  </si>
  <si>
    <t>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</si>
  <si>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</si>
  <si>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</si>
  <si>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сельских  поселений</t>
  </si>
  <si>
    <t>1 17 05050 10 0000 180</t>
  </si>
  <si>
    <t>Прочие неналоговые доходы бюджетов сельских поселений</t>
  </si>
  <si>
    <t>Средства самообложения граждан, зачисляемые в бюджеты сельских 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</si>
  <si>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</si>
  <si>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</si>
  <si>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</si>
  <si>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Приложение № 2</t>
  </si>
  <si>
    <t xml:space="preserve">ПОСЕЛЕНИЯ - ТЕРРИТОРИАЛЬНЫХ ОРГАНОВ ФЕДЕРАЛЬНЫХ ОРГАНОВ ИСПОЛНИТЕЛЬНОЙ </t>
  </si>
  <si>
    <t>Управление Федеральной налоговой службы по Липецкой области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</si>
  <si>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</si>
  <si>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</si>
  <si>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</si>
  <si>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</si>
  <si>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</si>
  <si>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</si>
  <si>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</si>
  <si>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</si>
  <si>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1 05 01021 01 0000 110</t>
  </si>
  <si>
    <t>1 05 03010 01 0000 110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</si>
  <si>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</si>
  <si>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</si>
  <si>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</si>
  <si>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</si>
  <si>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</si>
  <si>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</si>
  <si>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</si>
  <si>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ОБЪЕМ</t>
  </si>
  <si>
    <t>Код бюджетной классификации РФ</t>
  </si>
  <si>
    <t xml:space="preserve">Наименование </t>
  </si>
  <si>
    <t>Сумма (тыс. руб.) 2015 год</t>
  </si>
  <si>
    <t>000 1 00 00000 00 0000 000</t>
  </si>
  <si>
    <t>НАЛОГОВЫЕ И НЕНАЛОГОВЫЕ ДОХОДЫ</t>
  </si>
  <si>
    <t>000 1 01 00000 00 0000 000</t>
  </si>
  <si>
    <t>руб.</t>
  </si>
  <si>
    <t xml:space="preserve">Условно утвержденные расходы </t>
  </si>
  <si>
    <t xml:space="preserve">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</t>
  </si>
  <si>
    <t xml:space="preserve">Налоги на прибыль, доходы </t>
  </si>
  <si>
    <t>000 1 01 02000 01 0000 110</t>
  </si>
  <si>
    <t>Налог на доходы  физических лиц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</si>
  <si>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</si>
  <si>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</si>
  <si>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</si>
  <si>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</si>
  <si>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</si>
  <si>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</si>
  <si>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</si>
  <si>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</si>
  <si>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</si>
  <si>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</si>
  <si>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</si>
  <si>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</si>
  <si>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</si>
  <si>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</si>
  <si>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</si>
  <si>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</si>
  <si>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</si>
  <si>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</si>
  <si>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000 1 17 00000 00 0000 000</t>
  </si>
  <si>
    <t>Прочие неналоговые доходы</t>
  </si>
  <si>
    <t>Средства самообложения граждан, зачисляемые в бюджеты сельских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</si>
  <si>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</si>
  <si>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</si>
  <si>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000 2 02 01003 10 0000 151</t>
  </si>
  <si>
    <t>000 2 02 04000 00 0000 151</t>
  </si>
  <si>
    <t>ИТОГО ДОХОДОВ</t>
  </si>
  <si>
    <t>Наименование источников внутреннего финансирования</t>
  </si>
  <si>
    <t>Основное мероприятие "Развитие муниципальной службы муниципального образования"</t>
  </si>
  <si>
    <t xml:space="preserve">                                                                                         к "Бюджету сельского поселения Куликовский сельсовет</t>
  </si>
  <si>
    <t>Администрация сельского поселения Куликовский сельсовет Лебедянского муниципального района Липецкой области Российской Федерации</t>
  </si>
  <si>
    <t>99</t>
  </si>
  <si>
    <t>Мобилизация и вневойсковая  подготовка</t>
  </si>
  <si>
    <t>06</t>
  </si>
  <si>
    <t>На исполнение переданных полномочий в сфере архитектуры и градостроительства</t>
  </si>
  <si>
    <t>Мобилизационная и вневойсковая подготовка</t>
  </si>
  <si>
    <t>НАЦИОНАЛЬНАЯ ОБОРОНА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</si>
  <si>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</si>
  <si>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</si>
  <si>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0020000</t>
  </si>
  <si>
    <t>Мобилизационная  и вневойсковая подготовка</t>
  </si>
  <si>
    <t>Иные межбюджетные трансферты</t>
  </si>
  <si>
    <t>5210000</t>
  </si>
  <si>
    <t>Благоустройство</t>
  </si>
  <si>
    <t>Другие общегосударственные вопросы</t>
  </si>
  <si>
    <t>13</t>
  </si>
  <si>
    <t>610</t>
  </si>
  <si>
    <t>00</t>
  </si>
  <si>
    <t>тыс. руб.</t>
  </si>
  <si>
    <t>№</t>
  </si>
  <si>
    <t>Код администратора</t>
  </si>
  <si>
    <t>Код бюджетной классификации</t>
  </si>
  <si>
    <t xml:space="preserve">ВСЕГО </t>
  </si>
  <si>
    <t>Дотации на поддержку мер по обеспечению сбалансированности бюджета</t>
  </si>
  <si>
    <t>Субвенция на осуществление первичного воинского учета на территориях, где отсутствуют военные комиссариаты</t>
  </si>
  <si>
    <t>01 05 02 01 10 0000 510</t>
  </si>
  <si>
    <t xml:space="preserve"> КЛАССИФИКАЦИИ РАСХОДОВ БЮДЖЕТОВ</t>
  </si>
  <si>
    <t xml:space="preserve">Получение кредитов  от других бюджетов бюджетной системы  Российской Федерации бюджетами поселений в валюте Российской   Федерации                                  </t>
  </si>
  <si>
    <t>к бюджету сельского поселения Куликовский сельсовет Лебедянского муниципального</t>
  </si>
  <si>
    <t>Изменения</t>
  </si>
  <si>
    <t xml:space="preserve">Расходы на выплаты по оплате труда работников органов муниципальной власти Лебедянского муници-пального района Липецкой области </t>
  </si>
  <si>
    <t>18И0011</t>
  </si>
  <si>
    <t>18И0012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</si>
  <si>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</t>
  </si>
  <si>
    <t>99 9 00 20500</t>
  </si>
  <si>
    <t>Резервные фонды</t>
  </si>
  <si>
    <t xml:space="preserve">99 0 00 00000 </t>
  </si>
  <si>
    <t>99 3 00 00000</t>
  </si>
  <si>
    <t xml:space="preserve">Резервный фонд муниципального образования </t>
  </si>
  <si>
    <t>99 3 00 05000</t>
  </si>
  <si>
    <t xml:space="preserve">Приобретение информационных услуг с использованием информационно-правовых систем  </t>
  </si>
  <si>
    <t>18 И 01 86260</t>
  </si>
  <si>
    <t>Приобретение  услуг по сопровождению сетевого программного обеспечения по  электронному ведению  похозяйственного учета</t>
  </si>
  <si>
    <t>18 И 01 86270</t>
  </si>
  <si>
    <t xml:space="preserve">Повышение квалификации муниципальных служащих </t>
  </si>
  <si>
    <t>18 И 01 86290</t>
  </si>
  <si>
    <t>18 И 01 S6260</t>
  </si>
  <si>
    <t>18И9999</t>
  </si>
  <si>
    <t>Повышение квалификации муниципальных служащих на условиях софинансирования с областным бюджетом</t>
  </si>
  <si>
    <t>18 И 01 S6290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</si>
  <si>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</si>
  <si>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 xml:space="preserve"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</t>
  </si>
  <si>
    <t>18 7 00 00000</t>
  </si>
  <si>
    <t>Основное мероприятие "Развитие системы обеспечения безопасности населения"</t>
  </si>
  <si>
    <t>Сумма 2021 год</t>
  </si>
  <si>
    <t>Сумма 2021 год        (руб.)</t>
  </si>
  <si>
    <t>Сумма 2021 год (руб.)</t>
  </si>
  <si>
    <t xml:space="preserve">Сумма на 2021 год (руб.) </t>
  </si>
  <si>
    <t>Приложение № 14</t>
  </si>
  <si>
    <t xml:space="preserve">                                                                                           к "Бюджету сельского поселения Куликовский сельсовет </t>
  </si>
  <si>
    <t>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дорог общего пользования местного значения и сооружений на них</t>
  </si>
  <si>
    <t>Муниципальная программа "Устойчивое развитие территории сельского поселения Куликовский сельсовет Лебедянского муниципального района Липецкой области на 2014 - 2024 годы"</t>
  </si>
  <si>
    <t xml:space="preserve">Подпрограмма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2014 - 2024 годы" 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</si>
  <si>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2014 - 2024 годы"</t>
  </si>
  <si>
    <t xml:space="preserve"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2014 - 2024 годы" </t>
  </si>
  <si>
    <t xml:space="preserve">Подпрограмма "Развитие и сохранение культуры сельского поселения Куликовский сельсовет на 2014-2024 годы" </t>
  </si>
  <si>
    <t xml:space="preserve">Подпрограмма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2014 - 2024 годы" </t>
  </si>
  <si>
    <t xml:space="preserve">Подпрограмма " Развитие и сохранение культуры сельского поселения Куликовский сельсовет на 2014-2024 годы" </t>
  </si>
  <si>
    <t xml:space="preserve"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2014 - 2024 годы" </t>
  </si>
  <si>
    <t>2 19 60010 10 0000 150</t>
  </si>
  <si>
    <t>2 02 15001 10 0000 150</t>
  </si>
  <si>
    <t>2 02 15002 10 0000 150</t>
  </si>
  <si>
    <t>2 02 29999 10 0000 150</t>
  </si>
  <si>
    <t>2 02 35118 10 0000 150</t>
  </si>
  <si>
    <t>2 02 40014 10 0000 150</t>
  </si>
  <si>
    <t>000 202 10000 00 0000 150</t>
  </si>
  <si>
    <t>000 2 02 15001 10 0000 150</t>
  </si>
  <si>
    <t>000 2 02 15002 10 0000 150</t>
  </si>
  <si>
    <t>000 202 30000 00 0000 150</t>
  </si>
  <si>
    <t>000 2 02 35118 10 0000 150</t>
  </si>
  <si>
    <t>000 2 02 40014 10 0000 150</t>
  </si>
  <si>
    <t>000 2 02 40000 00 0000 150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</si>
  <si>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</si>
  <si>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</si>
  <si>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 xml:space="preserve">Прочие межбюджетные трансферты, передаваемые бюджетам сельских поселений </t>
  </si>
  <si>
    <t>2 02 49999 10 0000 150</t>
  </si>
  <si>
    <t>2 07 05030 10 0000 150</t>
  </si>
  <si>
    <t xml:space="preserve">Перечисления из бюджетов сельских поселений в бюджеты поселений) для осуществления возврата зачета) излишне уплаченных или излишне взысканных сумм налогов, сборов и иных платежейц, а также сумм процентов за несвоевременное осуществление такого возврата и процентов, начисленных на излишне взысканные суммы </t>
  </si>
  <si>
    <t>2 08 05000 10 0000 150</t>
  </si>
  <si>
    <t>Возврат прочих остатков субсдий, субвенций и иных межбюджетных трансфертов, имеющих целевое назначение, прошлых лет из бюджетов сельских поселений</t>
  </si>
  <si>
    <t>000 1 17 14030 10 0000 150</t>
  </si>
  <si>
    <t>000 1 01 02010 01 0000 110</t>
  </si>
  <si>
    <t xml:space="preserve"> 000 1 05 01000 00 0000 110</t>
  </si>
  <si>
    <t>000 1 05 01011 01 0000 110</t>
  </si>
  <si>
    <t>1 17 14030 10 0000 150</t>
  </si>
  <si>
    <t xml:space="preserve">Лебедянского муниципального района на 2020 год </t>
  </si>
  <si>
    <t>и на плановый период 2021 и 2022 годов"</t>
  </si>
  <si>
    <t>ПОСЕЛЕНИЯ НА 2020 ГОД И НА ПЛАНОВЫЙ ПЕРИОД 2021 и 2022 ГОДОВ</t>
  </si>
  <si>
    <t>ВЛАСТИ НА 2020 ГОД И НА ПЛАНОВЫЙ ПЕРИОД 2021 и 2022 ГОДОВ</t>
  </si>
  <si>
    <t xml:space="preserve">Перечень
главных администраторов - администраторов источников внутреннего финансирования дефицита бюджета сельского поселения на 2020 год и на плановый период 2021 и 2022 годов
</t>
  </si>
  <si>
    <t xml:space="preserve"> РОССИЙСКОЙ ФЕДЕРАЦИИ НА 2020 ГОД</t>
  </si>
  <si>
    <t xml:space="preserve">Поступлений доходов бюджета сельского поселения Куликовский сельсовет Лебедянского муниципального района на 2020 год </t>
  </si>
  <si>
    <t xml:space="preserve">Поступлений доходов бюджета сельского поселения Куликовский сельсовет Лебедянского муниципального района на плановый период 2021 и 2022 годов </t>
  </si>
  <si>
    <t>Лебедянского муниципального района на 2020 год и на плановый период 2021 и 2022 годов"</t>
  </si>
  <si>
    <t>Объем межбюджетных трансфертов, предусмотренных к передаче в бюджет Лебедянского муниципального района в 2020 году</t>
  </si>
  <si>
    <t>Объем
межбюджетных трансфертов, предусмотренных к получению из бюджета Лебедянского муниципального района на 2020 год</t>
  </si>
  <si>
    <t xml:space="preserve">Сумма на 2022 год (руб.) </t>
  </si>
  <si>
    <t xml:space="preserve">Объем
межбюджетных трансфертов, предусмотренных к получению из областного бюджета на плановый период 2021 и 2022 годов
</t>
  </si>
  <si>
    <t>Сумма 2022 год (руб.)</t>
  </si>
  <si>
    <t xml:space="preserve">Объем
межбюджетных трансфертов, предусмотренных к получению из областного бюджета на 2020 год
</t>
  </si>
  <si>
    <t>района на 2020 год и на плановый  период 2021 и 2022 годов"</t>
  </si>
  <si>
    <t>Ведомственная структура расходов бюджета сельского поселения на 2020 год</t>
  </si>
  <si>
    <t>Иные непрограмные мероприятия</t>
  </si>
  <si>
    <t xml:space="preserve">Проведение выборов в представительные органы муниципальной власти муниципального образования </t>
  </si>
  <si>
    <t>99 9 00 00010</t>
  </si>
  <si>
    <t>18 Ч 00 00000</t>
  </si>
  <si>
    <t xml:space="preserve">Другие вопросы в области национальной экономики </t>
  </si>
  <si>
    <t>Подпрограмма "Разработка генеральных планов, правил землепользования и застройки сельского поселения Куликовский сельсовет Лебедянского муниципального района Липецкой области на 2018-2024 годы"</t>
  </si>
  <si>
    <t>18 5 01 S6420</t>
  </si>
  <si>
    <t>Реализация проектов, отобранных на конкурсной основе, предложенных территориальным общественным самоуправлением, на условиях софинансирования с областным бюджетом (устройство спортивной площадки)</t>
  </si>
  <si>
    <t>18 П 01 L5580</t>
  </si>
  <si>
    <t>Ведомственная структура расходов бюджета сельского поселения на 2020 год и на плановый период 2021 и 2022 годов</t>
  </si>
  <si>
    <t>Сумма 2022 год</t>
  </si>
  <si>
    <t xml:space="preserve"> РОССИЙСКОЙ ФЕДЕРАЦИИ НА ПЛАНОВЫЙ ПЕРИОД 2021 и 2022 ГОДОВ</t>
  </si>
  <si>
    <t>Сумма    2021 год    (руб.)</t>
  </si>
  <si>
    <t>Сумма    2022 год               (руб.)</t>
  </si>
  <si>
    <t xml:space="preserve">района на 2020 год и на плановый период 2021 и 2022 годов"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</si>
  <si>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 на 2020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</si>
  <si>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 на плановый период 2021 и 2022 годов </t>
  </si>
  <si>
    <t>Сумма 2022 год        (руб.)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</si>
  <si>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2020 год </t>
  </si>
  <si>
    <t>Реализация проектов, отобранных на конкурсной основе, предложенных территориальным общественным самоуправлением, на условиях софинансирования с областным бюджетом (устройство спортивной площадки) Закупка товаров, работ и услуг для государственных (муниципальных) нужд</t>
  </si>
  <si>
    <t>S6420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</si>
  <si>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 (Межбюджетные трансферты)</t>
  </si>
  <si>
    <t>Проведение выборов в представительные органы муниципальной власти муниципального образования (Иные бюджетные ассигнования)</t>
  </si>
  <si>
    <t>00010</t>
  </si>
  <si>
    <t>Ч</t>
  </si>
  <si>
    <t>00000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</si>
  <si>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плановый период 2021 и 2022 годов </t>
  </si>
  <si>
    <t>Сумма   2021 год        (руб.)</t>
  </si>
  <si>
    <t>Сумма 2022 год         (руб.)</t>
  </si>
  <si>
    <t xml:space="preserve">Основное мероприятие "Организация регулярных мероприятий по очистке сельскохозяйственных угодий  от мусора, ликвидация несанкционированных свалок ТБО" </t>
  </si>
  <si>
    <t xml:space="preserve">Реализация направления расходов  основного мероприятия "Организация регулярных мероприятий по очистке сельскохозяйственных угодий  от мусора, ликвидация несанкционированных свалок ТБО" </t>
  </si>
  <si>
    <t>Муниципальная программа "Использование и охрана земель сельскохозяйственного назначения и земельных участков сельскохозяйственного использования, находящихся в границах сельского поселения  Куликовский сельсовет Лебедянского муниципального района Липецкой области  на 2019-2021 годы"</t>
  </si>
  <si>
    <t>38 0 00 00000</t>
  </si>
  <si>
    <t>Основное мероприятие "Организация регулярных мероприятий по очистке сельскохозяйственных угодий  от мусора, ликвидация несанкционированных свалок ТБО"</t>
  </si>
  <si>
    <t>Реализация направления расходов  основного мероприятия "Организация регулярных мероприятий по очистке сельскохозяйственных угодий  от мусора, ликвидация несанкционированных свалок ТБО" (Закупка товаров, работ и услуг для государственных (муниципальных) нужд)</t>
  </si>
  <si>
    <t>Муниципальная программа "Использование и охрана земель сельскохозяйственного назначения и земельных участков сельскохозяйственного использования, находящихся в границах сельского поселения  Куликовский сельсовет Лебедянского муниципального района Липецкой области  Российской Федерации на 2019-2021 годы"</t>
  </si>
  <si>
    <t>38</t>
  </si>
  <si>
    <t>Муниципальная программа "Использование и охрана земель сельскохозяйственного назначения и земельных участков сельскохозяйственного использования, находящихся в границах сельского поселения  Куликовский сельсовет Лебедянского муниципального района Липецкой области Российской Федерации  на 2019-2021 годы"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</si>
  <si>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</si>
  <si>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Дотация на выравнивание бюджетной обеспеченности из бюджета субъекта Российской Федерации</t>
  </si>
  <si>
    <t>18 П 01 L4670</t>
  </si>
  <si>
    <t>Реализация муниципальных программ, направленных на обеспечение развития и укрепления материально-технической базы муниципальных домов культуры</t>
  </si>
  <si>
    <t>L4670</t>
  </si>
  <si>
    <t>86020</t>
  </si>
  <si>
    <t>18 Ч F1 86020</t>
  </si>
  <si>
    <t>18 Ч F1 00000</t>
  </si>
  <si>
    <t xml:space="preserve">Мероприяти, направленные на подготовку генерального плана, правил землепользования и застройки, карт (планов) границ населенных пунктов, границ территориальных зон сельских поселений и документации по планировке территорий сельских поселений </t>
  </si>
  <si>
    <t>F1</t>
  </si>
  <si>
    <t>Мероприятия, направленные на подготовку генерального плана, правил землепользования и застройки, карт (планов) границ населенных пунктов, границ территориальных зон сельских поселений и документации по планировке территорий сельских поселений  (Закупка товаров, работ и услуг для государственных (муниципальных) нужд)</t>
  </si>
  <si>
    <t xml:space="preserve">Мероприятия, направленные на подготовку генерального плана, правил землепользования и застройки, карт (планов) границ населенных пунктов, границ территориальных зон сельских поселений и документации по планировке территорий сельских поселений </t>
  </si>
  <si>
    <t>Дотации бюджетам сельских поселений на выравнивание бюджетной обеспеченности из бюджета субъекта Российской Федерации</t>
  </si>
  <si>
    <t>Реализация муниципальных программ, направленных на обеспечение развития и укрепления материально-технической базы домов культуры (Предоставление субсидий бюджетным, автономным учреждениям и иным некоммерческим организациям)</t>
  </si>
  <si>
    <t xml:space="preserve">Реализация муниципальных программ, направленных на совершенствование муниципального управления </t>
  </si>
  <si>
    <t>18 И 01 86790</t>
  </si>
  <si>
    <t>Реализация проектов, отобранных на конкурсной основе, предложенных территориальным общественным самоуправлением (устройство спортивной площадки)</t>
  </si>
  <si>
    <t>18 5 01 86420</t>
  </si>
  <si>
    <t>Реализация муниципальных программ, направленных на совершенствование муниципального управления</t>
  </si>
  <si>
    <t xml:space="preserve">Подпрограмма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2014 - 20204годы" </t>
  </si>
  <si>
    <t xml:space="preserve"> 86790</t>
  </si>
  <si>
    <t>Реализация муниципальных программ, направленных на совершенствование муниципального управления  (Закупка товаров, работ и услуг для государственных (муниципальных) нужд)</t>
  </si>
  <si>
    <t>Реализация проектов, отобранных на конкурсной основе, предложенных территориальным общественным самоуправлением (устройство спортивной площадки) Закупка товаров, работ и услуг для государственных (муниципальных) нужд</t>
  </si>
  <si>
    <t>86420</t>
  </si>
  <si>
    <t>Реализация муниципальных программ, направленных на совершенствование муниципального управления(Закупка товаров, работ и услуг для государственных (муниципальных) нужд)</t>
  </si>
  <si>
    <t>000 2 02 20000 00 0000 150</t>
  </si>
  <si>
    <t>000 2 02 29999 10 0000 150</t>
  </si>
  <si>
    <t>Субсидии бюджетам бюджетной системы Российской Федерации (межбюджетные субсидии)</t>
  </si>
  <si>
    <t>Прочие субсидии бюджетам поселений</t>
  </si>
  <si>
    <t>000 2 02 25467 10 0000 150</t>
  </si>
  <si>
    <t>000 2 07 05030 10 0000 150</t>
  </si>
  <si>
    <t>000 2 07 00000 00 0000 150</t>
  </si>
  <si>
    <t xml:space="preserve">Прочие безвозмездные поступления </t>
  </si>
  <si>
    <t>Региональный проект "Жилье"</t>
  </si>
  <si>
    <t>Региональный  проект "Жилье"</t>
  </si>
  <si>
    <t>38 1 00 00000</t>
  </si>
  <si>
    <t>38 1 01 00000</t>
  </si>
  <si>
    <t>38 1 01 99999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</si>
  <si>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</si>
  <si>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</si>
  <si>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</si>
  <si>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</si>
  <si>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</si>
  <si>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</si>
  <si>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</si>
  <si>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</si>
  <si>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</si>
  <si>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</si>
  <si>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</si>
  <si>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</si>
  <si>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</si>
  <si>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</si>
  <si>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</si>
  <si>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</si>
  <si>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Подпрограмма "Организация регулярных мероприятий по очистке сельскохозяйственных угодий от мусора, ликвидация несанкционированных свалок ТБО"</t>
  </si>
  <si>
    <t xml:space="preserve">Субсидии местным бюджетам на реализацию муниципальных программ, направленных на реализацию проектов благоустройства территорий поселений и городских округов, отобранных на конкурсной основе, предложенных территориальным общественным самоуправлением </t>
  </si>
  <si>
    <t>Субсидии местным бюджетам на реализацию муниципальных программ, направленных на совершенствование муниципального управления</t>
  </si>
  <si>
    <t>Сумма с изменением</t>
  </si>
  <si>
    <t xml:space="preserve">Изменения </t>
  </si>
  <si>
    <t xml:space="preserve">Сумма </t>
  </si>
  <si>
    <t>Приложение № 16</t>
  </si>
  <si>
    <t xml:space="preserve">                                                                                         к Бюджету сельского поселения Куликовский сельсовет Лебедянского муниципального</t>
  </si>
  <si>
    <t xml:space="preserve"> руб.</t>
  </si>
  <si>
    <t>Наименование групп, подгрупп, статей, подстатей, элементов программ (подпрограмм), кодов экономической классификации</t>
  </si>
  <si>
    <t>2020 год</t>
  </si>
  <si>
    <t>2021 год</t>
  </si>
  <si>
    <t>Изменение остатков средств на счетах по учету средств бюджета сельского поселения</t>
  </si>
  <si>
    <t>01 05 00 00 10 0000 000</t>
  </si>
  <si>
    <t xml:space="preserve">района на 2020 год и  плановый период 2021 и 2022 годов </t>
  </si>
  <si>
    <t>2022 год</t>
  </si>
  <si>
    <t>ИСТОЧНИКИ ФИНАНСИРОВАНИЯ ДЕФИЦИТА БЮДЖЕТА СЕЛЬСКОГО ПОСЕЛЕНИЯ КУЛИКОВСКИЙ  СЕЛЬСОВЕТ НА 2020 ГОД И НА ПЛАНОВЫЙ ПЕРИОД 2021 И 2022 ГОДОВ</t>
  </si>
  <si>
    <t xml:space="preserve">Изменение </t>
  </si>
  <si>
    <t>Субсидии местным бюджетам на реализацию муниципальных программ, направленных на подготовку и внесение изменений в генеральные планы, правила землепользования и застройки городских и сельских поселений и документацию по планировке территорий городских округов, городских и сельских поселений Липецкой области</t>
  </si>
  <si>
    <t>Проведение выборов в представительные органы муниципальной власти муниципального образования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</si>
</sst>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00000"/>
    <numFmt numFmtId="189" formatCode="#,##0;\-#,##0;;@"/>
    <numFmt numFmtId="190" formatCode="0.0;[Red]0.0"/>
    <numFmt numFmtId="191" formatCode="0.00000000"/>
    <numFmt numFmtId="192" formatCode="0.0000000"/>
    <numFmt numFmtId="193" formatCode="0.0000"/>
    <numFmt numFmtId="194" formatCode="0.000"/>
    <numFmt numFmtId="195" formatCode="#,##0.0_р_."/>
    <numFmt numFmtId="196" formatCode="#,##0.00_р_."/>
    <numFmt numFmtId="197" formatCode="#,##0.000"/>
    <numFmt numFmtId="198" formatCode="#,##0.00;[Red]#,##0.00"/>
    <numFmt numFmtId="199" formatCode="#,##0.0000"/>
    <numFmt numFmtId="200" formatCode="#,##0.00000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0"/>
      <color indexed="60"/>
      <name val="Arial Cyr"/>
      <family val="0"/>
    </font>
    <font>
      <b/>
      <sz val="12"/>
      <color indexed="16"/>
      <name val="Arial Cyr"/>
      <family val="0"/>
    </font>
    <font>
      <sz val="10"/>
      <name val="Arial"/>
      <family val="2"/>
    </font>
    <font>
      <b/>
      <sz val="13"/>
      <color indexed="60"/>
      <name val="Times New Roman"/>
      <family val="1"/>
    </font>
    <font>
      <b/>
      <sz val="12"/>
      <color indexed="20"/>
      <name val="Times New Roman"/>
      <family val="1"/>
    </font>
    <font>
      <sz val="10"/>
      <name val="Times New Roman"/>
      <family val="1"/>
    </font>
    <font>
      <sz val="12"/>
      <name val="Helv"/>
      <family val="0"/>
    </font>
    <font>
      <b/>
      <i/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Helv"/>
      <family val="0"/>
    </font>
    <font>
      <sz val="12"/>
      <color indexed="10"/>
      <name val="Helv"/>
      <family val="0"/>
    </font>
    <font>
      <sz val="10"/>
      <color indexed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Helv"/>
      <family val="0"/>
    </font>
    <font>
      <sz val="12"/>
      <color rgb="FFFF0000"/>
      <name val="Helv"/>
      <family val="0"/>
    </font>
    <font>
      <sz val="12"/>
      <color rgb="FF00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rgb="FFC00000"/>
      <name val="Times New Roman"/>
      <family val="1"/>
    </font>
    <font>
      <sz val="10"/>
      <color rgb="FF0000FF"/>
      <name val="Helv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3" fillId="0" borderId="0">
      <alignment/>
      <protection/>
    </xf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12" fillId="0" borderId="13" xfId="0" applyNumberFormat="1" applyFont="1" applyBorder="1" applyAlignment="1">
      <alignment horizontal="center"/>
    </xf>
    <xf numFmtId="180" fontId="12" fillId="0" borderId="14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19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87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180" fontId="12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87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80" fontId="25" fillId="0" borderId="14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187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>
      <alignment wrapText="1"/>
    </xf>
    <xf numFmtId="187" fontId="16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wrapText="1"/>
    </xf>
    <xf numFmtId="18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0" fontId="10" fillId="0" borderId="17" xfId="0" applyNumberFormat="1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187" fontId="1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187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8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wrapText="1"/>
    </xf>
    <xf numFmtId="187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0" fontId="16" fillId="33" borderId="10" xfId="0" applyNumberFormat="1" applyFont="1" applyFill="1" applyBorder="1" applyAlignment="1" applyProtection="1">
      <alignment vertical="center" wrapText="1"/>
      <protection/>
    </xf>
    <xf numFmtId="187" fontId="16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/>
    </xf>
    <xf numFmtId="187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5" fillId="0" borderId="19" xfId="0" applyFont="1" applyFill="1" applyBorder="1" applyAlignment="1">
      <alignment vertical="center"/>
    </xf>
    <xf numFmtId="187" fontId="5" fillId="34" borderId="10" xfId="0" applyNumberFormat="1" applyFont="1" applyFill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/>
    </xf>
    <xf numFmtId="187" fontId="16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top"/>
      <protection/>
    </xf>
    <xf numFmtId="187" fontId="4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wrapText="1"/>
    </xf>
    <xf numFmtId="49" fontId="23" fillId="0" borderId="0" xfId="0" applyNumberFormat="1" applyFont="1" applyAlignment="1">
      <alignment/>
    </xf>
    <xf numFmtId="0" fontId="5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80" fontId="5" fillId="0" borderId="35" xfId="0" applyNumberFormat="1" applyFont="1" applyBorder="1" applyAlignment="1">
      <alignment horizontal="center"/>
    </xf>
    <xf numFmtId="180" fontId="3" fillId="0" borderId="36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left" vertical="center" wrapText="1"/>
    </xf>
    <xf numFmtId="2" fontId="23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16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28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4" fontId="12" fillId="0" borderId="37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12" fillId="35" borderId="26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1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87" fontId="23" fillId="0" borderId="0" xfId="0" applyNumberFormat="1" applyFont="1" applyAlignment="1">
      <alignment/>
    </xf>
    <xf numFmtId="4" fontId="5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justify" vertical="center" wrapText="1"/>
    </xf>
    <xf numFmtId="0" fontId="23" fillId="36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justify" vertical="top" wrapText="1"/>
    </xf>
    <xf numFmtId="0" fontId="5" fillId="0" borderId="46" xfId="0" applyFont="1" applyFill="1" applyBorder="1" applyAlignment="1">
      <alignment horizontal="justify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 wrapText="1"/>
    </xf>
    <xf numFmtId="196" fontId="5" fillId="0" borderId="2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4" fontId="5" fillId="0" borderId="48" xfId="0" applyNumberFormat="1" applyFont="1" applyFill="1" applyBorder="1" applyAlignment="1" applyProtection="1">
      <alignment horizontal="center" vertical="top" wrapText="1"/>
      <protection/>
    </xf>
    <xf numFmtId="0" fontId="5" fillId="0" borderId="4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top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48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justify" wrapText="1"/>
      <protection/>
    </xf>
    <xf numFmtId="4" fontId="5" fillId="0" borderId="10" xfId="0" applyNumberFormat="1" applyFont="1" applyFill="1" applyBorder="1" applyAlignment="1" applyProtection="1">
      <alignment horizontal="center" vertical="justify" wrapText="1"/>
      <protection/>
    </xf>
    <xf numFmtId="0" fontId="5" fillId="37" borderId="19" xfId="0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9" xfId="0" applyFont="1" applyFill="1" applyBorder="1" applyAlignment="1">
      <alignment horizontal="left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187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top" wrapText="1"/>
    </xf>
    <xf numFmtId="4" fontId="5" fillId="35" borderId="26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wrapText="1"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196" fontId="5" fillId="37" borderId="26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4" fontId="5" fillId="37" borderId="10" xfId="0" applyNumberFormat="1" applyFont="1" applyFill="1" applyBorder="1" applyAlignment="1" applyProtection="1">
      <alignment horizontal="center" vertical="center" wrapText="1"/>
      <protection/>
    </xf>
    <xf numFmtId="198" fontId="5" fillId="37" borderId="26" xfId="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49" fontId="5" fillId="34" borderId="40" xfId="0" applyNumberFormat="1" applyFont="1" applyFill="1" applyBorder="1" applyAlignment="1" applyProtection="1">
      <alignment horizontal="center" vertical="center"/>
      <protection/>
    </xf>
    <xf numFmtId="4" fontId="5" fillId="34" borderId="40" xfId="0" applyNumberFormat="1" applyFont="1" applyFill="1" applyBorder="1" applyAlignment="1">
      <alignment horizontal="center" vertical="center"/>
    </xf>
    <xf numFmtId="187" fontId="5" fillId="34" borderId="40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" fontId="12" fillId="0" borderId="22" xfId="0" applyNumberFormat="1" applyFont="1" applyFill="1" applyBorder="1" applyAlignment="1">
      <alignment horizontal="center" vertical="center"/>
    </xf>
    <xf numFmtId="187" fontId="12" fillId="0" borderId="22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96" fontId="5" fillId="37" borderId="10" xfId="0" applyNumberFormat="1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 applyProtection="1">
      <alignment horizontal="center" vertical="center" wrapText="1"/>
      <protection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6" fontId="81" fillId="37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/>
    </xf>
    <xf numFmtId="196" fontId="5" fillId="38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" fillId="37" borderId="19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 wrapText="1"/>
      <protection/>
    </xf>
    <xf numFmtId="4" fontId="5" fillId="37" borderId="38" xfId="0" applyNumberFormat="1" applyFont="1" applyFill="1" applyBorder="1" applyAlignment="1" applyProtection="1">
      <alignment horizontal="center" vertical="center"/>
      <protection/>
    </xf>
    <xf numFmtId="0" fontId="5" fillId="37" borderId="28" xfId="0" applyNumberFormat="1" applyFont="1" applyFill="1" applyBorder="1" applyAlignment="1" applyProtection="1">
      <alignment horizontal="left" vertical="center" wrapText="1"/>
      <protection/>
    </xf>
    <xf numFmtId="0" fontId="82" fillId="0" borderId="17" xfId="0" applyNumberFormat="1" applyFont="1" applyFill="1" applyBorder="1" applyAlignment="1" applyProtection="1">
      <alignment horizontal="center" vertical="center" wrapText="1"/>
      <protection/>
    </xf>
    <xf numFmtId="0" fontId="82" fillId="0" borderId="11" xfId="0" applyNumberFormat="1" applyFont="1" applyFill="1" applyBorder="1" applyAlignment="1" applyProtection="1">
      <alignment horizontal="center" vertical="center" wrapText="1"/>
      <protection/>
    </xf>
    <xf numFmtId="0" fontId="8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51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top" wrapText="1"/>
      <protection/>
    </xf>
    <xf numFmtId="187" fontId="81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/>
    </xf>
    <xf numFmtId="180" fontId="81" fillId="0" borderId="17" xfId="0" applyNumberFormat="1" applyFont="1" applyFill="1" applyBorder="1" applyAlignment="1" applyProtection="1">
      <alignment horizontal="center" vertical="center"/>
      <protection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187" fontId="81" fillId="0" borderId="10" xfId="0" applyNumberFormat="1" applyFont="1" applyFill="1" applyBorder="1" applyAlignment="1" applyProtection="1">
      <alignment horizontal="center" vertical="center" wrapText="1"/>
      <protection/>
    </xf>
    <xf numFmtId="187" fontId="81" fillId="0" borderId="10" xfId="0" applyNumberFormat="1" applyFont="1" applyFill="1" applyBorder="1" applyAlignment="1">
      <alignment horizontal="center" vertical="center"/>
    </xf>
    <xf numFmtId="187" fontId="81" fillId="0" borderId="10" xfId="0" applyNumberFormat="1" applyFont="1" applyBorder="1" applyAlignment="1">
      <alignment horizontal="center" vertical="center"/>
    </xf>
    <xf numFmtId="187" fontId="81" fillId="0" borderId="10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7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5" fillId="37" borderId="28" xfId="0" applyNumberFormat="1" applyFont="1" applyFill="1" applyBorder="1" applyAlignment="1" applyProtection="1">
      <alignment horizontal="left" vertical="top" wrapText="1"/>
      <protection/>
    </xf>
    <xf numFmtId="0" fontId="5" fillId="0" borderId="54" xfId="0" applyFont="1" applyBorder="1" applyAlignment="1">
      <alignment horizontal="left" vertical="center" wrapText="1"/>
    </xf>
    <xf numFmtId="4" fontId="87" fillId="0" borderId="4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center"/>
    </xf>
    <xf numFmtId="180" fontId="25" fillId="0" borderId="1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4" fontId="5" fillId="35" borderId="42" xfId="0" applyNumberFormat="1" applyFont="1" applyFill="1" applyBorder="1" applyAlignment="1">
      <alignment horizontal="center" vertical="center"/>
    </xf>
    <xf numFmtId="4" fontId="88" fillId="0" borderId="10" xfId="0" applyNumberFormat="1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 wrapText="1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4" fontId="5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16" fillId="0" borderId="19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16" fillId="0" borderId="19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NumberFormat="1" applyFont="1" applyBorder="1" applyAlignment="1">
      <alignment wrapText="1"/>
    </xf>
    <xf numFmtId="0" fontId="20" fillId="0" borderId="19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16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/>
      <protection/>
    </xf>
    <xf numFmtId="2" fontId="12" fillId="0" borderId="19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81" fillId="0" borderId="19" xfId="0" applyFont="1" applyBorder="1" applyAlignment="1">
      <alignment wrapText="1"/>
    </xf>
    <xf numFmtId="0" fontId="5" fillId="0" borderId="19" xfId="0" applyFont="1" applyFill="1" applyBorder="1" applyAlignment="1">
      <alignment/>
    </xf>
    <xf numFmtId="0" fontId="16" fillId="33" borderId="19" xfId="0" applyNumberFormat="1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vertical="top" wrapText="1"/>
    </xf>
    <xf numFmtId="0" fontId="5" fillId="37" borderId="19" xfId="0" applyFont="1" applyFill="1" applyBorder="1" applyAlignment="1">
      <alignment wrapText="1"/>
    </xf>
    <xf numFmtId="0" fontId="5" fillId="37" borderId="19" xfId="0" applyFont="1" applyFill="1" applyBorder="1" applyAlignment="1">
      <alignment vertical="top" wrapText="1"/>
    </xf>
    <xf numFmtId="0" fontId="5" fillId="37" borderId="19" xfId="0" applyFont="1" applyFill="1" applyBorder="1" applyAlignment="1">
      <alignment vertical="center" wrapText="1"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" fontId="4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/>
    </xf>
    <xf numFmtId="187" fontId="4" fillId="0" borderId="23" xfId="0" applyNumberFormat="1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87" fillId="0" borderId="26" xfId="0" applyNumberFormat="1" applyFont="1" applyBorder="1" applyAlignment="1">
      <alignment horizontal="center" vertical="center"/>
    </xf>
    <xf numFmtId="4" fontId="88" fillId="0" borderId="26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4" fontId="79" fillId="0" borderId="26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4" fontId="87" fillId="0" borderId="22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187" fontId="16" fillId="0" borderId="11" xfId="0" applyNumberFormat="1" applyFont="1" applyBorder="1" applyAlignment="1">
      <alignment horizontal="center" vertical="center" wrapText="1"/>
    </xf>
    <xf numFmtId="187" fontId="5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Fill="1" applyBorder="1" applyAlignment="1" applyProtection="1">
      <alignment horizontal="center" vertical="center"/>
      <protection/>
    </xf>
    <xf numFmtId="187" fontId="5" fillId="0" borderId="11" xfId="0" applyNumberFormat="1" applyFont="1" applyFill="1" applyBorder="1" applyAlignment="1" applyProtection="1">
      <alignment horizontal="center" vertical="center"/>
      <protection/>
    </xf>
    <xf numFmtId="187" fontId="16" fillId="0" borderId="11" xfId="0" applyNumberFormat="1" applyFont="1" applyFill="1" applyBorder="1" applyAlignment="1" applyProtection="1">
      <alignment horizontal="center" vertical="center" wrapText="1"/>
      <protection/>
    </xf>
    <xf numFmtId="187" fontId="5" fillId="0" borderId="11" xfId="0" applyNumberFormat="1" applyFont="1" applyFill="1" applyBorder="1" applyAlignment="1" applyProtection="1">
      <alignment horizontal="center" vertical="center" wrapText="1"/>
      <protection/>
    </xf>
    <xf numFmtId="187" fontId="81" fillId="0" borderId="11" xfId="0" applyNumberFormat="1" applyFont="1" applyFill="1" applyBorder="1" applyAlignment="1" applyProtection="1">
      <alignment horizontal="center" vertical="center" wrapText="1"/>
      <protection/>
    </xf>
    <xf numFmtId="187" fontId="12" fillId="0" borderId="11" xfId="0" applyNumberFormat="1" applyFont="1" applyFill="1" applyBorder="1" applyAlignment="1" applyProtection="1">
      <alignment horizontal="center" vertical="center"/>
      <protection/>
    </xf>
    <xf numFmtId="187" fontId="4" fillId="0" borderId="11" xfId="0" applyNumberFormat="1" applyFont="1" applyFill="1" applyBorder="1" applyAlignment="1" applyProtection="1">
      <alignment horizontal="center" vertical="center"/>
      <protection/>
    </xf>
    <xf numFmtId="187" fontId="5" fillId="34" borderId="11" xfId="0" applyNumberFormat="1" applyFont="1" applyFill="1" applyBorder="1" applyAlignment="1" applyProtection="1">
      <alignment horizontal="center" vertical="center"/>
      <protection/>
    </xf>
    <xf numFmtId="187" fontId="16" fillId="33" borderId="11" xfId="0" applyNumberFormat="1" applyFont="1" applyFill="1" applyBorder="1" applyAlignment="1" applyProtection="1">
      <alignment horizontal="center" vertical="center"/>
      <protection/>
    </xf>
    <xf numFmtId="187" fontId="5" fillId="33" borderId="11" xfId="0" applyNumberFormat="1" applyFont="1" applyFill="1" applyBorder="1" applyAlignment="1" applyProtection="1">
      <alignment horizontal="center" vertical="center"/>
      <protection/>
    </xf>
    <xf numFmtId="187" fontId="81" fillId="0" borderId="11" xfId="0" applyNumberFormat="1" applyFont="1" applyFill="1" applyBorder="1" applyAlignment="1" applyProtection="1">
      <alignment horizontal="center" vertical="center"/>
      <protection/>
    </xf>
    <xf numFmtId="187" fontId="5" fillId="0" borderId="11" xfId="0" applyNumberFormat="1" applyFont="1" applyBorder="1" applyAlignment="1">
      <alignment horizontal="center" vertical="center"/>
    </xf>
    <xf numFmtId="187" fontId="5" fillId="34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horizontal="center" vertical="center"/>
    </xf>
    <xf numFmtId="187" fontId="16" fillId="0" borderId="11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81" fillId="0" borderId="11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top"/>
      <protection/>
    </xf>
    <xf numFmtId="0" fontId="80" fillId="0" borderId="0" xfId="0" applyFont="1" applyBorder="1" applyAlignment="1">
      <alignment/>
    </xf>
    <xf numFmtId="4" fontId="81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/>
    </xf>
    <xf numFmtId="0" fontId="5" fillId="0" borderId="57" xfId="0" applyFont="1" applyBorder="1" applyAlignment="1">
      <alignment/>
    </xf>
    <xf numFmtId="187" fontId="4" fillId="0" borderId="58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83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9" xfId="0" applyNumberFormat="1" applyFont="1" applyFill="1" applyBorder="1" applyAlignment="1" applyProtection="1">
      <alignment horizontal="center" vertical="top" wrapText="1"/>
      <protection/>
    </xf>
    <xf numFmtId="0" fontId="6" fillId="0" borderId="60" xfId="0" applyNumberFormat="1" applyFont="1" applyFill="1" applyBorder="1" applyAlignment="1" applyProtection="1">
      <alignment horizontal="center" vertical="top" wrapText="1"/>
      <protection/>
    </xf>
    <xf numFmtId="0" fontId="23" fillId="0" borderId="60" xfId="0" applyFont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2" fillId="0" borderId="57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0" fontId="35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37" fillId="0" borderId="10" xfId="53" applyFont="1" applyBorder="1" applyAlignment="1">
      <alignment horizontal="center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96" fontId="5" fillId="37" borderId="10" xfId="0" applyNumberFormat="1" applyFont="1" applyFill="1" applyBorder="1" applyAlignment="1" applyProtection="1">
      <alignment vertical="center"/>
      <protection/>
    </xf>
    <xf numFmtId="0" fontId="4" fillId="0" borderId="61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65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1" fontId="3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6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2" fontId="5" fillId="0" borderId="31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3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51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4" fillId="35" borderId="19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5" fillId="0" borderId="0" xfId="53" applyFont="1" applyAlignment="1">
      <alignment horizontal="right"/>
      <protection/>
    </xf>
    <xf numFmtId="0" fontId="35" fillId="0" borderId="0" xfId="0" applyFont="1" applyAlignment="1">
      <alignment horizontal="right"/>
    </xf>
    <xf numFmtId="0" fontId="8" fillId="0" borderId="0" xfId="53" applyFont="1" applyAlignment="1">
      <alignment horizontal="center" wrapText="1"/>
      <protection/>
    </xf>
    <xf numFmtId="0" fontId="36" fillId="0" borderId="48" xfId="53" applyFont="1" applyBorder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7.12.2011 г. Бюджет на 2011 год по Агроному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171450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69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171450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69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2;&#1086;&#1080;%20&#1076;&#1086;&#1082;&#1091;&#1084;&#1077;&#1085;&#1090;&#1099;%201\&#1059;&#1090;&#1086;&#1095;.&#1073;&#1102;&#1076;&#1078;&#1077;&#1090;%202016%20&#1075;\31.10.2016%20&#8470;%2045\&#1048;&#1079;&#1084;.&#1074;%20&#1073;&#1102;&#1076;&#1078;&#1077;&#1090;%20&#1086;&#1090;%2031.10.2016%20&#1075;.&#8470;%20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2;&#1086;&#1080;%20&#1076;&#1086;&#1082;&#1091;&#1084;&#1077;&#1085;&#1090;&#1099;\&#1056;&#1072;&#1089;&#1095;&#1077;&#1090;%20&#1073;&#1102;&#1076;&#1078;&#1077;&#1090;&#1072;%20&#1085;&#1072;%202015%20&#1075;&#1086;&#1076;\&#1041;&#1102;&#1076;&#1078;&#1077;&#1090;&#1099;%20&#1087;&#1086;&#1089;&#1077;&#1083;&#1077;&#1085;&#1080;&#1081;\&#1041;&#1102;&#1076;&#1078;&#1077;&#1090;%20&#1054;&#1083;&#1100;&#1093;&#1086;&#1074;&#1077;&#1094;%202015&#1075;\&#1041;&#1102;&#1076;&#1078;&#1077;&#1090;%20&#1085;&#1072;%202015%20&#1075;&#1086;&#1076;%20&#1087;&#1086;%20&#1054;&#1083;&#1100;&#1093;&#1086;&#1074;&#1094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19%20&#1075;&#1086;&#1076;\&#1048;&#1079;&#1084;&#1077;&#1085;&#1077;&#1085;&#1080;&#1103;%20&#1074;%20&#1073;&#1102;&#1076;&#1078;&#1077;&#1090;%202019%20&#1075;&#1086;&#1076;\&#1048;&#1079;&#1084;&#1077;&#1085;&#1077;&#1085;&#1080;&#1077;%209\&#1059;&#1090;&#1086;&#1095;&#1085;&#1077;&#1085;&#1080;&#1077;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по разделам"/>
      <sheetName val="Ведомственные расходы"/>
      <sheetName val="По разделам и подразделам"/>
      <sheetName val="Программы "/>
      <sheetName val="Доходы 2016"/>
      <sheetName val="Роспись расходов "/>
      <sheetName val="По разделам и подразделам0"/>
      <sheetName val="По разделам и подразделам00"/>
      <sheetName val="По разделам и подразделам000"/>
      <sheetName val="По разделам и подраздела0м"/>
    </sheetNames>
    <sheetDataSet>
      <sheetData sheetId="1">
        <row r="39">
          <cell r="G39">
            <v>384.7</v>
          </cell>
        </row>
        <row r="87">
          <cell r="G87">
            <v>56</v>
          </cell>
        </row>
      </sheetData>
      <sheetData sheetId="2">
        <row r="176">
          <cell r="F176">
            <v>0</v>
          </cell>
        </row>
        <row r="188"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Расходы по разделам"/>
      <sheetName val=" Расходы по разделам 2015-2016"/>
      <sheetName val="Ведомственные расходы"/>
      <sheetName val="Ведомственные расходы 2016-2017"/>
      <sheetName val="По разделам и подразделам"/>
      <sheetName val="По РП 2016-2017"/>
      <sheetName val="Программы 2015"/>
      <sheetName val="Программы 2016-2017"/>
      <sheetName val="межбюджетные трансферты"/>
      <sheetName val="меж.трансферты 2016-2017"/>
      <sheetName val="трансферты"/>
      <sheetName val="трансферты 2016-2017"/>
      <sheetName val="доходы 2015"/>
      <sheetName val="Доходы 2016 - 2017 "/>
    </sheetNames>
    <sheetDataSet>
      <sheetData sheetId="5">
        <row r="224">
          <cell r="F22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по разделам"/>
      <sheetName val="Ведомственные расходы"/>
      <sheetName val="По разделам и подразделам"/>
      <sheetName val="Программы"/>
      <sheetName val="межбюджетные трансферты"/>
      <sheetName val="трансферты"/>
      <sheetName val="межбюджетные трансферты "/>
      <sheetName val="трансферты из района 2019"/>
      <sheetName val="Источники финансирования дефици"/>
      <sheetName val="Доходы 2019 "/>
      <sheetName val="межбюджетные трансферты (2) "/>
      <sheetName val="Источники финансирования деф.)"/>
      <sheetName val="межбюджетные трансферты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37">
      <selection activeCell="B26" sqref="B26"/>
    </sheetView>
  </sheetViews>
  <sheetFormatPr defaultColWidth="9.00390625" defaultRowHeight="12.75"/>
  <cols>
    <col min="1" max="1" width="25.875" style="276" customWidth="1"/>
    <col min="2" max="2" width="36.75390625" style="276" customWidth="1"/>
    <col min="3" max="3" width="78.375" style="276" customWidth="1"/>
    <col min="4" max="4" width="0.2421875" style="276" hidden="1" customWidth="1"/>
    <col min="5" max="9" width="9.125" style="276" hidden="1" customWidth="1"/>
    <col min="10" max="10" width="10.875" style="276" customWidth="1"/>
    <col min="11" max="16384" width="9.125" style="276" customWidth="1"/>
  </cols>
  <sheetData>
    <row r="1" spans="1:9" ht="15.75">
      <c r="A1" s="578" t="s">
        <v>369</v>
      </c>
      <c r="B1" s="578"/>
      <c r="C1" s="578"/>
      <c r="D1" s="317"/>
      <c r="E1" s="317"/>
      <c r="F1" s="317"/>
      <c r="G1" s="317"/>
      <c r="H1" s="317"/>
      <c r="I1" s="317"/>
    </row>
    <row r="2" spans="1:9" ht="15.75">
      <c r="A2" s="578" t="s">
        <v>467</v>
      </c>
      <c r="B2" s="578"/>
      <c r="C2" s="578"/>
      <c r="D2" s="578"/>
      <c r="E2" s="578"/>
      <c r="F2" s="578"/>
      <c r="G2" s="578"/>
      <c r="H2" s="578"/>
      <c r="I2" s="578"/>
    </row>
    <row r="3" spans="1:9" ht="15.75">
      <c r="A3" s="316"/>
      <c r="B3" s="316"/>
      <c r="C3" s="316" t="s">
        <v>563</v>
      </c>
      <c r="D3" s="316"/>
      <c r="E3" s="316"/>
      <c r="F3" s="316"/>
      <c r="G3" s="316"/>
      <c r="H3" s="316"/>
      <c r="I3" s="316"/>
    </row>
    <row r="4" spans="1:9" ht="15.75">
      <c r="A4" s="316"/>
      <c r="B4" s="316"/>
      <c r="C4" s="316" t="s">
        <v>564</v>
      </c>
      <c r="D4" s="316"/>
      <c r="E4" s="316"/>
      <c r="F4" s="316"/>
      <c r="G4" s="316"/>
      <c r="H4" s="316"/>
      <c r="I4" s="316"/>
    </row>
    <row r="5" spans="1:9" ht="18" customHeight="1">
      <c r="A5" s="578"/>
      <c r="B5" s="578"/>
      <c r="C5" s="578"/>
      <c r="D5" s="578"/>
      <c r="E5" s="578"/>
      <c r="F5" s="578"/>
      <c r="G5" s="578"/>
      <c r="H5" s="578"/>
      <c r="I5" s="578"/>
    </row>
    <row r="6" spans="1:9" ht="16.5" customHeight="1">
      <c r="A6" s="577" t="s">
        <v>370</v>
      </c>
      <c r="B6" s="577"/>
      <c r="C6" s="577"/>
      <c r="D6" s="317"/>
      <c r="E6" s="317"/>
      <c r="F6" s="317"/>
      <c r="G6" s="317"/>
      <c r="H6" s="317"/>
      <c r="I6" s="317"/>
    </row>
    <row r="7" spans="1:9" ht="17.25" customHeight="1">
      <c r="A7" s="577" t="s">
        <v>371</v>
      </c>
      <c r="B7" s="577"/>
      <c r="C7" s="577"/>
      <c r="D7" s="317"/>
      <c r="E7" s="317"/>
      <c r="F7" s="317"/>
      <c r="G7" s="317"/>
      <c r="H7" s="317"/>
      <c r="I7" s="317"/>
    </row>
    <row r="8" spans="1:9" ht="16.5" customHeight="1" thickBot="1">
      <c r="A8" s="577" t="s">
        <v>565</v>
      </c>
      <c r="B8" s="577"/>
      <c r="C8" s="577"/>
      <c r="D8" s="317"/>
      <c r="E8" s="317"/>
      <c r="F8" s="317"/>
      <c r="G8" s="317"/>
      <c r="H8" s="317"/>
      <c r="I8" s="317"/>
    </row>
    <row r="9" spans="1:9" ht="21" customHeight="1">
      <c r="A9" s="579" t="s">
        <v>372</v>
      </c>
      <c r="B9" s="580"/>
      <c r="C9" s="581" t="s">
        <v>373</v>
      </c>
      <c r="D9" s="317"/>
      <c r="E9" s="317"/>
      <c r="F9" s="317"/>
      <c r="G9" s="317"/>
      <c r="H9" s="317"/>
      <c r="I9" s="317"/>
    </row>
    <row r="10" spans="1:9" ht="51.75" customHeight="1">
      <c r="A10" s="277" t="s">
        <v>374</v>
      </c>
      <c r="B10" s="264" t="s">
        <v>375</v>
      </c>
      <c r="C10" s="582"/>
      <c r="D10" s="317"/>
      <c r="E10" s="317"/>
      <c r="F10" s="317"/>
      <c r="G10" s="317"/>
      <c r="H10" s="317"/>
      <c r="I10" s="317"/>
    </row>
    <row r="11" spans="1:9" ht="49.5" customHeight="1">
      <c r="A11" s="278">
        <v>909</v>
      </c>
      <c r="B11" s="267"/>
      <c r="C11" s="279" t="s">
        <v>468</v>
      </c>
      <c r="D11" s="317"/>
      <c r="E11" s="317"/>
      <c r="F11" s="317"/>
      <c r="G11" s="317"/>
      <c r="H11" s="317"/>
      <c r="I11" s="317"/>
    </row>
    <row r="12" spans="1:9" ht="71.25" customHeight="1">
      <c r="A12" s="270">
        <v>909</v>
      </c>
      <c r="B12" s="267" t="s">
        <v>19</v>
      </c>
      <c r="C12" s="280" t="s">
        <v>20</v>
      </c>
      <c r="D12" s="317"/>
      <c r="E12" s="317"/>
      <c r="F12" s="317"/>
      <c r="G12" s="317"/>
      <c r="H12" s="317"/>
      <c r="I12" s="317"/>
    </row>
    <row r="13" spans="1:9" ht="65.25" customHeight="1">
      <c r="A13" s="270">
        <v>909</v>
      </c>
      <c r="B13" s="267" t="s">
        <v>376</v>
      </c>
      <c r="C13" s="280" t="s">
        <v>377</v>
      </c>
      <c r="D13" s="317"/>
      <c r="E13" s="317"/>
      <c r="F13" s="317"/>
      <c r="G13" s="317"/>
      <c r="H13" s="317"/>
      <c r="I13" s="317"/>
    </row>
    <row r="14" spans="1:9" ht="80.25" customHeight="1">
      <c r="A14" s="270">
        <v>909</v>
      </c>
      <c r="B14" s="281" t="s">
        <v>380</v>
      </c>
      <c r="C14" s="282" t="s">
        <v>320</v>
      </c>
      <c r="D14" s="317"/>
      <c r="E14" s="317"/>
      <c r="F14" s="317"/>
      <c r="G14" s="317"/>
      <c r="H14" s="317"/>
      <c r="I14" s="317"/>
    </row>
    <row r="15" spans="1:9" ht="64.5" customHeight="1">
      <c r="A15" s="270">
        <v>909</v>
      </c>
      <c r="B15" s="283" t="s">
        <v>381</v>
      </c>
      <c r="C15" s="284" t="s">
        <v>383</v>
      </c>
      <c r="D15" s="317"/>
      <c r="E15" s="317"/>
      <c r="F15" s="317"/>
      <c r="G15" s="317"/>
      <c r="H15" s="317"/>
      <c r="I15" s="317"/>
    </row>
    <row r="16" spans="1:9" ht="38.25" customHeight="1">
      <c r="A16" s="270">
        <v>909</v>
      </c>
      <c r="B16" s="267" t="s">
        <v>384</v>
      </c>
      <c r="C16" s="280" t="s">
        <v>385</v>
      </c>
      <c r="D16" s="317"/>
      <c r="E16" s="317"/>
      <c r="F16" s="317"/>
      <c r="G16" s="317"/>
      <c r="H16" s="317"/>
      <c r="I16" s="317"/>
    </row>
    <row r="17" spans="1:9" ht="66" customHeight="1">
      <c r="A17" s="270">
        <v>909</v>
      </c>
      <c r="B17" s="267" t="s">
        <v>386</v>
      </c>
      <c r="C17" s="285" t="s">
        <v>387</v>
      </c>
      <c r="D17" s="317"/>
      <c r="E17" s="317"/>
      <c r="F17" s="317"/>
      <c r="G17" s="317"/>
      <c r="H17" s="317"/>
      <c r="I17" s="317"/>
    </row>
    <row r="18" spans="1:9" ht="34.5" customHeight="1">
      <c r="A18" s="270">
        <v>909</v>
      </c>
      <c r="B18" s="267" t="s">
        <v>388</v>
      </c>
      <c r="C18" s="285" t="s">
        <v>389</v>
      </c>
      <c r="D18" s="317"/>
      <c r="E18" s="317"/>
      <c r="F18" s="317"/>
      <c r="G18" s="317"/>
      <c r="H18" s="317"/>
      <c r="I18" s="317"/>
    </row>
    <row r="19" spans="1:9" ht="15.75">
      <c r="A19" s="270">
        <v>909</v>
      </c>
      <c r="B19" s="267" t="s">
        <v>390</v>
      </c>
      <c r="C19" s="285" t="s">
        <v>391</v>
      </c>
      <c r="D19" s="317"/>
      <c r="E19" s="317"/>
      <c r="F19" s="317"/>
      <c r="G19" s="317"/>
      <c r="H19" s="317"/>
      <c r="I19" s="317"/>
    </row>
    <row r="20" spans="1:9" ht="78.75" customHeight="1">
      <c r="A20" s="270">
        <v>909</v>
      </c>
      <c r="B20" s="267" t="s">
        <v>392</v>
      </c>
      <c r="C20" s="285" t="s">
        <v>321</v>
      </c>
      <c r="D20" s="317"/>
      <c r="E20" s="317"/>
      <c r="F20" s="317"/>
      <c r="G20" s="317"/>
      <c r="H20" s="317"/>
      <c r="I20" s="317"/>
    </row>
    <row r="21" spans="1:9" ht="47.25">
      <c r="A21" s="270">
        <v>909</v>
      </c>
      <c r="B21" s="267" t="s">
        <v>393</v>
      </c>
      <c r="C21" s="285" t="s">
        <v>394</v>
      </c>
      <c r="D21" s="317"/>
      <c r="E21" s="317"/>
      <c r="F21" s="317"/>
      <c r="G21" s="317"/>
      <c r="H21" s="317"/>
      <c r="I21" s="317"/>
    </row>
    <row r="22" spans="1:9" ht="79.5" thickBot="1">
      <c r="A22" s="270">
        <v>909</v>
      </c>
      <c r="B22" s="267" t="s">
        <v>395</v>
      </c>
      <c r="C22" s="285" t="s">
        <v>322</v>
      </c>
      <c r="D22" s="317"/>
      <c r="E22" s="317"/>
      <c r="F22" s="317"/>
      <c r="G22" s="317"/>
      <c r="H22" s="317"/>
      <c r="I22" s="317"/>
    </row>
    <row r="23" spans="1:9" ht="15.75" customHeight="1">
      <c r="A23" s="573" t="s">
        <v>372</v>
      </c>
      <c r="B23" s="574"/>
      <c r="C23" s="575" t="s">
        <v>373</v>
      </c>
      <c r="D23" s="317"/>
      <c r="E23" s="317"/>
      <c r="F23" s="317"/>
      <c r="G23" s="317"/>
      <c r="H23" s="317"/>
      <c r="I23" s="317"/>
    </row>
    <row r="24" spans="1:9" ht="63">
      <c r="A24" s="277" t="s">
        <v>374</v>
      </c>
      <c r="B24" s="264" t="s">
        <v>375</v>
      </c>
      <c r="C24" s="576"/>
      <c r="D24" s="317"/>
      <c r="E24" s="317"/>
      <c r="F24" s="317"/>
      <c r="G24" s="317"/>
      <c r="H24" s="317"/>
      <c r="I24" s="317"/>
    </row>
    <row r="25" spans="1:9" ht="47.25">
      <c r="A25" s="270">
        <v>909</v>
      </c>
      <c r="B25" s="267" t="s">
        <v>396</v>
      </c>
      <c r="C25" s="285" t="s">
        <v>397</v>
      </c>
      <c r="D25" s="317"/>
      <c r="E25" s="317"/>
      <c r="F25" s="317"/>
      <c r="G25" s="317"/>
      <c r="H25" s="317"/>
      <c r="I25" s="317"/>
    </row>
    <row r="26" spans="1:9" s="425" customFormat="1" ht="180" customHeight="1">
      <c r="A26" s="270">
        <v>909</v>
      </c>
      <c r="B26" s="267" t="s">
        <v>656</v>
      </c>
      <c r="C26" s="285" t="s">
        <v>657</v>
      </c>
      <c r="D26" s="424"/>
      <c r="E26" s="424"/>
      <c r="F26" s="424"/>
      <c r="G26" s="424"/>
      <c r="H26" s="424"/>
      <c r="I26" s="424"/>
    </row>
    <row r="27" spans="1:9" s="425" customFormat="1" ht="63">
      <c r="A27" s="270">
        <v>909</v>
      </c>
      <c r="B27" s="426" t="s">
        <v>658</v>
      </c>
      <c r="C27" s="285" t="s">
        <v>659</v>
      </c>
      <c r="D27" s="424"/>
      <c r="E27" s="424"/>
      <c r="F27" s="424"/>
      <c r="G27" s="424"/>
      <c r="H27" s="424"/>
      <c r="I27" s="424"/>
    </row>
    <row r="28" spans="1:9" s="425" customFormat="1" ht="63">
      <c r="A28" s="270">
        <v>909</v>
      </c>
      <c r="B28" s="267" t="s">
        <v>660</v>
      </c>
      <c r="C28" s="285" t="s">
        <v>661</v>
      </c>
      <c r="D28" s="424"/>
      <c r="E28" s="424"/>
      <c r="F28" s="424"/>
      <c r="G28" s="424"/>
      <c r="H28" s="424"/>
      <c r="I28" s="424"/>
    </row>
    <row r="29" spans="1:9" s="425" customFormat="1" ht="47.25">
      <c r="A29" s="270">
        <v>909</v>
      </c>
      <c r="B29" s="267" t="s">
        <v>662</v>
      </c>
      <c r="C29" s="285" t="s">
        <v>663</v>
      </c>
      <c r="D29" s="424"/>
      <c r="E29" s="424"/>
      <c r="F29" s="424"/>
      <c r="G29" s="424"/>
      <c r="H29" s="424"/>
      <c r="I29" s="424"/>
    </row>
    <row r="30" spans="1:9" s="425" customFormat="1" ht="63">
      <c r="A30" s="270">
        <v>909</v>
      </c>
      <c r="B30" s="267" t="s">
        <v>664</v>
      </c>
      <c r="C30" s="285" t="s">
        <v>665</v>
      </c>
      <c r="D30" s="424"/>
      <c r="E30" s="424"/>
      <c r="F30" s="424"/>
      <c r="G30" s="424"/>
      <c r="H30" s="424"/>
      <c r="I30" s="424"/>
    </row>
    <row r="31" spans="1:9" ht="81.75" customHeight="1">
      <c r="A31" s="270">
        <v>909</v>
      </c>
      <c r="B31" s="267" t="s">
        <v>666</v>
      </c>
      <c r="C31" s="285" t="s">
        <v>667</v>
      </c>
      <c r="D31" s="317"/>
      <c r="E31" s="317"/>
      <c r="F31" s="317"/>
      <c r="G31" s="317"/>
      <c r="H31" s="317"/>
      <c r="I31" s="317"/>
    </row>
    <row r="32" spans="1:9" ht="98.25" customHeight="1">
      <c r="A32" s="270">
        <v>909</v>
      </c>
      <c r="B32" s="267" t="s">
        <v>668</v>
      </c>
      <c r="C32" s="285" t="s">
        <v>669</v>
      </c>
      <c r="D32" s="317"/>
      <c r="E32" s="317"/>
      <c r="F32" s="317"/>
      <c r="G32" s="317"/>
      <c r="H32" s="317"/>
      <c r="I32" s="317"/>
    </row>
    <row r="33" spans="1:9" ht="65.25" customHeight="1">
      <c r="A33" s="270">
        <v>909</v>
      </c>
      <c r="B33" s="427" t="s">
        <v>670</v>
      </c>
      <c r="C33" s="285" t="s">
        <v>671</v>
      </c>
      <c r="D33" s="317"/>
      <c r="E33" s="317"/>
      <c r="F33" s="317"/>
      <c r="G33" s="317"/>
      <c r="H33" s="317"/>
      <c r="I33" s="317"/>
    </row>
    <row r="34" spans="1:9" ht="19.5" customHeight="1">
      <c r="A34" s="270">
        <v>909</v>
      </c>
      <c r="B34" s="267" t="s">
        <v>398</v>
      </c>
      <c r="C34" s="285" t="s">
        <v>399</v>
      </c>
      <c r="D34" s="317"/>
      <c r="E34" s="317"/>
      <c r="F34" s="317"/>
      <c r="G34" s="317"/>
      <c r="H34" s="317"/>
      <c r="I34" s="317"/>
    </row>
    <row r="35" spans="1:9" ht="15.75">
      <c r="A35" s="270">
        <v>909</v>
      </c>
      <c r="B35" s="267" t="s">
        <v>400</v>
      </c>
      <c r="C35" s="285" t="s">
        <v>401</v>
      </c>
      <c r="D35" s="317"/>
      <c r="E35" s="317"/>
      <c r="F35" s="317"/>
      <c r="G35" s="317"/>
      <c r="H35" s="317"/>
      <c r="I35" s="317"/>
    </row>
    <row r="36" spans="1:9" ht="31.5">
      <c r="A36" s="270">
        <v>909</v>
      </c>
      <c r="B36" s="267" t="s">
        <v>562</v>
      </c>
      <c r="C36" s="280" t="s">
        <v>402</v>
      </c>
      <c r="D36" s="317"/>
      <c r="E36" s="317"/>
      <c r="F36" s="317"/>
      <c r="G36" s="317"/>
      <c r="H36" s="317"/>
      <c r="I36" s="317"/>
    </row>
    <row r="37" spans="1:9" ht="34.5" customHeight="1">
      <c r="A37" s="270">
        <v>909</v>
      </c>
      <c r="B37" s="267" t="s">
        <v>538</v>
      </c>
      <c r="C37" s="286" t="s">
        <v>630</v>
      </c>
      <c r="D37" s="317"/>
      <c r="E37" s="317"/>
      <c r="F37" s="317"/>
      <c r="G37" s="317"/>
      <c r="H37" s="317"/>
      <c r="I37" s="317"/>
    </row>
    <row r="38" spans="1:9" ht="31.5">
      <c r="A38" s="270">
        <v>909</v>
      </c>
      <c r="B38" s="267" t="s">
        <v>539</v>
      </c>
      <c r="C38" s="286" t="s">
        <v>403</v>
      </c>
      <c r="D38" s="317"/>
      <c r="E38" s="317"/>
      <c r="F38" s="317"/>
      <c r="G38" s="317"/>
      <c r="H38" s="317"/>
      <c r="I38" s="317"/>
    </row>
    <row r="39" spans="1:9" ht="58.5" customHeight="1">
      <c r="A39" s="270">
        <v>909</v>
      </c>
      <c r="B39" s="267" t="s">
        <v>551</v>
      </c>
      <c r="C39" s="286" t="s">
        <v>550</v>
      </c>
      <c r="D39" s="317"/>
      <c r="E39" s="317"/>
      <c r="F39" s="317"/>
      <c r="G39" s="317"/>
      <c r="H39" s="317"/>
      <c r="I39" s="317"/>
    </row>
    <row r="40" spans="1:9" s="287" customFormat="1" ht="15.75">
      <c r="A40" s="270">
        <v>909</v>
      </c>
      <c r="B40" s="267" t="s">
        <v>540</v>
      </c>
      <c r="C40" s="286" t="s">
        <v>404</v>
      </c>
      <c r="D40" s="317"/>
      <c r="E40" s="317"/>
      <c r="F40" s="317"/>
      <c r="G40" s="317"/>
      <c r="H40" s="317"/>
      <c r="I40" s="317"/>
    </row>
    <row r="41" spans="1:9" ht="35.25" customHeight="1">
      <c r="A41" s="270">
        <v>909</v>
      </c>
      <c r="B41" s="267" t="s">
        <v>541</v>
      </c>
      <c r="C41" s="286" t="s">
        <v>405</v>
      </c>
      <c r="D41" s="317"/>
      <c r="E41" s="317"/>
      <c r="F41" s="317"/>
      <c r="G41" s="317"/>
      <c r="H41" s="317"/>
      <c r="I41" s="317"/>
    </row>
    <row r="42" spans="1:9" ht="63">
      <c r="A42" s="270">
        <v>909</v>
      </c>
      <c r="B42" s="267" t="s">
        <v>542</v>
      </c>
      <c r="C42" s="288" t="s">
        <v>102</v>
      </c>
      <c r="D42" s="317"/>
      <c r="E42" s="317"/>
      <c r="F42" s="317"/>
      <c r="G42" s="317"/>
      <c r="H42" s="317"/>
      <c r="I42" s="317"/>
    </row>
    <row r="43" spans="1:9" ht="31.5">
      <c r="A43" s="270">
        <v>909</v>
      </c>
      <c r="B43" s="267" t="s">
        <v>553</v>
      </c>
      <c r="C43" s="288" t="s">
        <v>552</v>
      </c>
      <c r="D43" s="317"/>
      <c r="E43" s="317"/>
      <c r="F43" s="317"/>
      <c r="G43" s="317"/>
      <c r="H43" s="317"/>
      <c r="I43" s="317"/>
    </row>
    <row r="44" spans="1:9" ht="15.75">
      <c r="A44" s="270">
        <v>909</v>
      </c>
      <c r="B44" s="289" t="s">
        <v>554</v>
      </c>
      <c r="C44" s="290" t="s">
        <v>323</v>
      </c>
      <c r="D44" s="317"/>
      <c r="E44" s="317"/>
      <c r="F44" s="317"/>
      <c r="G44" s="317"/>
      <c r="H44" s="317"/>
      <c r="I44" s="317"/>
    </row>
    <row r="45" spans="1:9" ht="78.75">
      <c r="A45" s="270">
        <v>909</v>
      </c>
      <c r="B45" s="289" t="s">
        <v>556</v>
      </c>
      <c r="C45" s="290" t="s">
        <v>555</v>
      </c>
      <c r="D45" s="317"/>
      <c r="E45" s="317"/>
      <c r="F45" s="317"/>
      <c r="G45" s="317"/>
      <c r="H45" s="317"/>
      <c r="I45" s="317"/>
    </row>
    <row r="46" spans="1:9" ht="51" customHeight="1" thickBot="1">
      <c r="A46" s="270">
        <v>909</v>
      </c>
      <c r="B46" s="291" t="s">
        <v>537</v>
      </c>
      <c r="C46" s="292" t="s">
        <v>557</v>
      </c>
      <c r="D46" s="317"/>
      <c r="E46" s="317"/>
      <c r="F46" s="317"/>
      <c r="G46" s="317"/>
      <c r="H46" s="317"/>
      <c r="I46" s="317"/>
    </row>
    <row r="52" ht="12.75">
      <c r="C52" s="293"/>
    </row>
  </sheetData>
  <sheetProtection/>
  <mergeCells count="10">
    <mergeCell ref="A23:B23"/>
    <mergeCell ref="C23:C24"/>
    <mergeCell ref="A7:C7"/>
    <mergeCell ref="A8:C8"/>
    <mergeCell ref="A1:C1"/>
    <mergeCell ref="A2:I2"/>
    <mergeCell ref="A5:I5"/>
    <mergeCell ref="A6:C6"/>
    <mergeCell ref="A9:B9"/>
    <mergeCell ref="C9:C10"/>
  </mergeCells>
  <printOptions/>
  <pageMargins left="0.45" right="0.23" top="0.43" bottom="0.15" header="0.34" footer="0.16"/>
  <pageSetup fitToHeight="2" horizontalDpi="600" verticalDpi="600" orientation="portrait" paperSize="9" scale="64" r:id="rId1"/>
  <rowBreaks count="1" manualBreakCount="1">
    <brk id="2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139"/>
  <sheetViews>
    <sheetView tabSelected="1" view="pageBreakPreview" zoomScale="75" zoomScaleSheetLayoutView="75" zoomScalePageLayoutView="0" workbookViewId="0" topLeftCell="A1">
      <selection activeCell="I72" sqref="I72:O72"/>
    </sheetView>
  </sheetViews>
  <sheetFormatPr defaultColWidth="9.00390625" defaultRowHeight="12.75"/>
  <cols>
    <col min="1" max="1" width="78.25390625" style="117" customWidth="1"/>
    <col min="2" max="2" width="8.375" style="117" customWidth="1"/>
    <col min="3" max="5" width="9.75390625" style="117" customWidth="1"/>
    <col min="6" max="6" width="10.375" style="117" customWidth="1"/>
    <col min="7" max="7" width="9.25390625" style="117" customWidth="1"/>
    <col min="8" max="8" width="9.00390625" style="117" customWidth="1"/>
    <col min="9" max="9" width="18.25390625" style="216" customWidth="1"/>
    <col min="10" max="10" width="10.75390625" style="117" hidden="1" customWidth="1"/>
    <col min="11" max="12" width="9.875" style="117" hidden="1" customWidth="1"/>
    <col min="13" max="13" width="1.25" style="117" hidden="1" customWidth="1"/>
    <col min="14" max="14" width="13.375" style="117" customWidth="1"/>
    <col min="15" max="15" width="13.125" style="117" customWidth="1"/>
    <col min="16" max="16384" width="9.125" style="117" customWidth="1"/>
  </cols>
  <sheetData>
    <row r="1" spans="1:15" ht="15.75">
      <c r="A1" s="646" t="s">
        <v>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pans="1:15" ht="15.75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</row>
    <row r="3" spans="1:15" ht="15.75">
      <c r="A3" s="646" t="s">
        <v>594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1" ht="8.25" customHeight="1">
      <c r="A4" s="646"/>
      <c r="B4" s="646"/>
      <c r="C4" s="646"/>
      <c r="D4" s="646"/>
      <c r="E4" s="646"/>
      <c r="F4" s="646"/>
      <c r="G4" s="646"/>
      <c r="H4" s="646"/>
      <c r="I4" s="646"/>
      <c r="J4" s="43"/>
      <c r="K4" s="43"/>
    </row>
    <row r="5" spans="1:11" ht="98.25" customHeight="1" hidden="1">
      <c r="A5" s="646"/>
      <c r="B5" s="646"/>
      <c r="C5" s="646"/>
      <c r="D5" s="646"/>
      <c r="E5" s="646"/>
      <c r="F5" s="646"/>
      <c r="G5" s="646"/>
      <c r="H5" s="646"/>
      <c r="I5" s="646"/>
      <c r="J5" s="43"/>
      <c r="K5" s="43"/>
    </row>
    <row r="6" spans="1:11" ht="98.25" customHeight="1" hidden="1">
      <c r="A6" s="646"/>
      <c r="B6" s="646"/>
      <c r="C6" s="646"/>
      <c r="D6" s="646"/>
      <c r="E6" s="646"/>
      <c r="F6" s="646"/>
      <c r="G6" s="646"/>
      <c r="H6" s="646"/>
      <c r="I6" s="646"/>
      <c r="J6" s="43"/>
      <c r="K6" s="43"/>
    </row>
    <row r="7" spans="1:15" ht="66" customHeight="1">
      <c r="A7" s="647" t="s">
        <v>598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</row>
    <row r="8" spans="1:12" ht="22.5" customHeight="1" thickBot="1">
      <c r="A8" s="320"/>
      <c r="B8" s="320"/>
      <c r="C8" s="320"/>
      <c r="D8" s="320"/>
      <c r="E8" s="320"/>
      <c r="F8" s="320"/>
      <c r="G8" s="320"/>
      <c r="H8" s="320"/>
      <c r="I8" s="543"/>
      <c r="J8" s="320"/>
      <c r="K8" s="320"/>
      <c r="L8" s="14"/>
    </row>
    <row r="9" spans="1:15" ht="22.5" customHeight="1">
      <c r="A9" s="652" t="s">
        <v>268</v>
      </c>
      <c r="B9" s="656" t="s">
        <v>271</v>
      </c>
      <c r="C9" s="656"/>
      <c r="D9" s="656"/>
      <c r="E9" s="656"/>
      <c r="F9" s="656" t="s">
        <v>272</v>
      </c>
      <c r="G9" s="656" t="s">
        <v>269</v>
      </c>
      <c r="H9" s="656" t="s">
        <v>270</v>
      </c>
      <c r="I9" s="654" t="s">
        <v>107</v>
      </c>
      <c r="J9" s="544"/>
      <c r="K9" s="544"/>
      <c r="L9" s="545"/>
      <c r="M9" s="546"/>
      <c r="N9" s="648" t="s">
        <v>497</v>
      </c>
      <c r="O9" s="650" t="s">
        <v>677</v>
      </c>
    </row>
    <row r="10" spans="1:15" ht="42.75" customHeight="1">
      <c r="A10" s="653"/>
      <c r="B10" s="118" t="s">
        <v>172</v>
      </c>
      <c r="C10" s="118" t="s">
        <v>305</v>
      </c>
      <c r="D10" s="118" t="s">
        <v>74</v>
      </c>
      <c r="E10" s="119" t="s">
        <v>173</v>
      </c>
      <c r="F10" s="657"/>
      <c r="G10" s="657"/>
      <c r="H10" s="657"/>
      <c r="I10" s="655"/>
      <c r="J10" s="213"/>
      <c r="K10" s="214"/>
      <c r="L10" s="6"/>
      <c r="M10" s="541"/>
      <c r="N10" s="649"/>
      <c r="O10" s="651"/>
    </row>
    <row r="11" spans="1:15" ht="51" customHeight="1">
      <c r="A11" s="481" t="s">
        <v>529</v>
      </c>
      <c r="B11" s="30" t="s">
        <v>306</v>
      </c>
      <c r="C11" s="30"/>
      <c r="D11" s="30"/>
      <c r="E11" s="2"/>
      <c r="F11" s="2"/>
      <c r="G11" s="2"/>
      <c r="H11" s="2"/>
      <c r="I11" s="225">
        <f>I14+I17+I20+I39+I52+I57</f>
        <v>5371638.08</v>
      </c>
      <c r="J11" s="213"/>
      <c r="K11" s="214"/>
      <c r="L11" s="6"/>
      <c r="M11" s="541"/>
      <c r="N11" s="253">
        <f>N14+N17+N20+N39+N52+N57</f>
        <v>1068000</v>
      </c>
      <c r="O11" s="254">
        <f>O14+O17+O20+O39+O52+O57</f>
        <v>6439638.08</v>
      </c>
    </row>
    <row r="12" spans="1:15" ht="82.5" customHeight="1" hidden="1">
      <c r="A12" s="107" t="s">
        <v>307</v>
      </c>
      <c r="B12" s="7" t="s">
        <v>483</v>
      </c>
      <c r="C12" s="7">
        <v>2</v>
      </c>
      <c r="D12" s="7"/>
      <c r="E12" s="4"/>
      <c r="F12" s="4"/>
      <c r="G12" s="4"/>
      <c r="H12" s="4"/>
      <c r="I12" s="220">
        <f>I13</f>
        <v>9</v>
      </c>
      <c r="J12" s="213"/>
      <c r="K12" s="214"/>
      <c r="L12" s="6"/>
      <c r="M12" s="541"/>
      <c r="N12" s="229">
        <v>0</v>
      </c>
      <c r="O12" s="240">
        <v>0</v>
      </c>
    </row>
    <row r="13" spans="1:15" ht="101.25" customHeight="1" hidden="1">
      <c r="A13" s="107" t="s">
        <v>308</v>
      </c>
      <c r="B13" s="7" t="s">
        <v>483</v>
      </c>
      <c r="C13" s="7">
        <v>2</v>
      </c>
      <c r="D13" s="7"/>
      <c r="E13" s="4">
        <v>9999</v>
      </c>
      <c r="F13" s="4">
        <v>200</v>
      </c>
      <c r="G13" s="4">
        <v>11</v>
      </c>
      <c r="H13" s="4" t="s">
        <v>277</v>
      </c>
      <c r="I13" s="220">
        <f>'[2]По разделам и подразделам'!F224</f>
        <v>9</v>
      </c>
      <c r="J13" s="213"/>
      <c r="K13" s="214"/>
      <c r="L13" s="6"/>
      <c r="M13" s="541"/>
      <c r="N13" s="229">
        <v>0</v>
      </c>
      <c r="O13" s="240">
        <v>0</v>
      </c>
    </row>
    <row r="14" spans="1:15" ht="49.5" customHeight="1" hidden="1">
      <c r="A14" s="472" t="s">
        <v>536</v>
      </c>
      <c r="B14" s="7" t="s">
        <v>306</v>
      </c>
      <c r="C14" s="7">
        <v>2</v>
      </c>
      <c r="D14" s="7"/>
      <c r="E14" s="4"/>
      <c r="F14" s="4"/>
      <c r="G14" s="4"/>
      <c r="H14" s="4"/>
      <c r="I14" s="220">
        <f>I16</f>
        <v>0</v>
      </c>
      <c r="J14" s="213"/>
      <c r="K14" s="214"/>
      <c r="L14" s="6"/>
      <c r="M14" s="541"/>
      <c r="N14" s="229">
        <f>N15</f>
        <v>0</v>
      </c>
      <c r="O14" s="240">
        <f>O15</f>
        <v>0</v>
      </c>
    </row>
    <row r="15" spans="1:15" ht="35.25" customHeight="1" hidden="1">
      <c r="A15" s="107" t="s">
        <v>50</v>
      </c>
      <c r="B15" s="7" t="s">
        <v>306</v>
      </c>
      <c r="C15" s="7">
        <v>2</v>
      </c>
      <c r="D15" s="7" t="s">
        <v>274</v>
      </c>
      <c r="E15" s="4"/>
      <c r="F15" s="4"/>
      <c r="G15" s="4"/>
      <c r="H15" s="4"/>
      <c r="I15" s="220">
        <f>I16</f>
        <v>0</v>
      </c>
      <c r="J15" s="213"/>
      <c r="K15" s="214"/>
      <c r="L15" s="6"/>
      <c r="M15" s="541"/>
      <c r="N15" s="229">
        <f>N16</f>
        <v>0</v>
      </c>
      <c r="O15" s="240">
        <f>O16</f>
        <v>0</v>
      </c>
    </row>
    <row r="16" spans="1:15" ht="53.25" customHeight="1" hidden="1">
      <c r="A16" s="472" t="s">
        <v>309</v>
      </c>
      <c r="B16" s="7" t="s">
        <v>306</v>
      </c>
      <c r="C16" s="7">
        <v>2</v>
      </c>
      <c r="D16" s="7" t="s">
        <v>274</v>
      </c>
      <c r="E16" s="4" t="s">
        <v>84</v>
      </c>
      <c r="F16" s="4">
        <v>200</v>
      </c>
      <c r="G16" s="4">
        <v>11</v>
      </c>
      <c r="H16" s="4" t="s">
        <v>277</v>
      </c>
      <c r="I16" s="220">
        <f>'По разделам и подразделам'!F247</f>
        <v>0</v>
      </c>
      <c r="J16" s="213"/>
      <c r="K16" s="214"/>
      <c r="L16" s="6"/>
      <c r="M16" s="541"/>
      <c r="N16" s="229">
        <f>'По разделам и подразделам'!M247</f>
        <v>0</v>
      </c>
      <c r="O16" s="240">
        <f>I16+N16</f>
        <v>0</v>
      </c>
    </row>
    <row r="17" spans="1:15" ht="50.25" customHeight="1">
      <c r="A17" s="107" t="s">
        <v>532</v>
      </c>
      <c r="B17" s="7" t="s">
        <v>306</v>
      </c>
      <c r="C17" s="7" t="s">
        <v>101</v>
      </c>
      <c r="D17" s="7"/>
      <c r="E17" s="4"/>
      <c r="F17" s="4"/>
      <c r="G17" s="4"/>
      <c r="H17" s="4"/>
      <c r="I17" s="220">
        <f>I18</f>
        <v>552550</v>
      </c>
      <c r="J17" s="213"/>
      <c r="K17" s="214"/>
      <c r="L17" s="6"/>
      <c r="M17" s="541"/>
      <c r="N17" s="229">
        <f>N18</f>
        <v>0</v>
      </c>
      <c r="O17" s="240">
        <f>O18</f>
        <v>552550</v>
      </c>
    </row>
    <row r="18" spans="1:15" ht="35.25" customHeight="1">
      <c r="A18" s="107" t="s">
        <v>159</v>
      </c>
      <c r="B18" s="7" t="s">
        <v>306</v>
      </c>
      <c r="C18" s="7" t="s">
        <v>101</v>
      </c>
      <c r="D18" s="7" t="s">
        <v>274</v>
      </c>
      <c r="E18" s="4"/>
      <c r="F18" s="4"/>
      <c r="G18" s="4"/>
      <c r="H18" s="4"/>
      <c r="I18" s="220">
        <f>I19</f>
        <v>552550</v>
      </c>
      <c r="J18" s="213"/>
      <c r="K18" s="214"/>
      <c r="L18" s="6"/>
      <c r="M18" s="541"/>
      <c r="N18" s="229">
        <f>N19</f>
        <v>0</v>
      </c>
      <c r="O18" s="240">
        <f>O19</f>
        <v>552550</v>
      </c>
    </row>
    <row r="19" spans="1:15" ht="100.5" customHeight="1">
      <c r="A19" s="107" t="s">
        <v>310</v>
      </c>
      <c r="B19" s="7" t="s">
        <v>306</v>
      </c>
      <c r="C19" s="7" t="s">
        <v>101</v>
      </c>
      <c r="D19" s="7" t="s">
        <v>274</v>
      </c>
      <c r="E19" s="4" t="s">
        <v>82</v>
      </c>
      <c r="F19" s="4" t="s">
        <v>169</v>
      </c>
      <c r="G19" s="4" t="s">
        <v>279</v>
      </c>
      <c r="H19" s="4" t="s">
        <v>301</v>
      </c>
      <c r="I19" s="220">
        <f>'По разделам и подразделам'!F120</f>
        <v>552550</v>
      </c>
      <c r="J19" s="213"/>
      <c r="K19" s="214"/>
      <c r="L19" s="6"/>
      <c r="M19" s="541"/>
      <c r="N19" s="229">
        <f>'По разделам и подразделам'!M120</f>
        <v>0</v>
      </c>
      <c r="O19" s="240">
        <f>I19+N19</f>
        <v>552550</v>
      </c>
    </row>
    <row r="20" spans="1:15" ht="49.5" customHeight="1">
      <c r="A20" s="472" t="s">
        <v>534</v>
      </c>
      <c r="B20" s="7" t="s">
        <v>306</v>
      </c>
      <c r="C20" s="7" t="s">
        <v>174</v>
      </c>
      <c r="D20" s="7"/>
      <c r="E20" s="4"/>
      <c r="F20" s="4"/>
      <c r="G20" s="4"/>
      <c r="H20" s="4"/>
      <c r="I20" s="220">
        <f>I22</f>
        <v>1443041.6300000001</v>
      </c>
      <c r="J20" s="213"/>
      <c r="K20" s="214"/>
      <c r="L20" s="6"/>
      <c r="M20" s="541"/>
      <c r="N20" s="229">
        <f>N22</f>
        <v>84000</v>
      </c>
      <c r="O20" s="240">
        <f>O22</f>
        <v>1527041.6300000001</v>
      </c>
    </row>
    <row r="21" spans="1:15" ht="101.25" customHeight="1" hidden="1">
      <c r="A21" s="107" t="s">
        <v>311</v>
      </c>
      <c r="B21" s="7" t="s">
        <v>306</v>
      </c>
      <c r="C21" s="7" t="s">
        <v>174</v>
      </c>
      <c r="D21" s="7"/>
      <c r="E21" s="4" t="s">
        <v>312</v>
      </c>
      <c r="F21" s="4" t="s">
        <v>169</v>
      </c>
      <c r="G21" s="4" t="s">
        <v>276</v>
      </c>
      <c r="H21" s="4" t="s">
        <v>278</v>
      </c>
      <c r="I21" s="220"/>
      <c r="J21" s="213"/>
      <c r="K21" s="214"/>
      <c r="L21" s="6"/>
      <c r="M21" s="541"/>
      <c r="N21" s="229">
        <v>0</v>
      </c>
      <c r="O21" s="240">
        <v>0</v>
      </c>
    </row>
    <row r="22" spans="1:15" ht="26.25" customHeight="1">
      <c r="A22" s="107" t="s">
        <v>160</v>
      </c>
      <c r="B22" s="7" t="s">
        <v>306</v>
      </c>
      <c r="C22" s="7" t="s">
        <v>174</v>
      </c>
      <c r="D22" s="7" t="s">
        <v>274</v>
      </c>
      <c r="E22" s="4"/>
      <c r="F22" s="4"/>
      <c r="G22" s="4"/>
      <c r="H22" s="4"/>
      <c r="I22" s="220">
        <f>I23+I24+I28+I29+I38</f>
        <v>1443041.6300000001</v>
      </c>
      <c r="J22" s="213"/>
      <c r="K22" s="214"/>
      <c r="L22" s="6"/>
      <c r="M22" s="541"/>
      <c r="N22" s="229">
        <f>N23+N24+N28+N29+N38</f>
        <v>84000</v>
      </c>
      <c r="O22" s="240">
        <f>O23+O24+O28+O29+O38</f>
        <v>1527041.6300000001</v>
      </c>
    </row>
    <row r="23" spans="1:15" ht="36" customHeight="1">
      <c r="A23" s="65" t="s">
        <v>73</v>
      </c>
      <c r="B23" s="7" t="s">
        <v>306</v>
      </c>
      <c r="C23" s="7" t="s">
        <v>174</v>
      </c>
      <c r="D23" s="7" t="s">
        <v>274</v>
      </c>
      <c r="E23" s="4" t="s">
        <v>83</v>
      </c>
      <c r="F23" s="4" t="s">
        <v>169</v>
      </c>
      <c r="G23" s="4" t="s">
        <v>276</v>
      </c>
      <c r="H23" s="4" t="s">
        <v>278</v>
      </c>
      <c r="I23" s="220">
        <f>'По разделам и подразделам'!F190</f>
        <v>207800</v>
      </c>
      <c r="J23" s="213"/>
      <c r="K23" s="214"/>
      <c r="L23" s="6"/>
      <c r="M23" s="541"/>
      <c r="N23" s="229">
        <f>'По разделам и подразделам'!M190</f>
        <v>0</v>
      </c>
      <c r="O23" s="240">
        <f>I23+N23</f>
        <v>207800</v>
      </c>
    </row>
    <row r="24" spans="1:15" ht="38.25" customHeight="1">
      <c r="A24" s="547" t="s">
        <v>313</v>
      </c>
      <c r="B24" s="7" t="s">
        <v>306</v>
      </c>
      <c r="C24" s="7" t="s">
        <v>174</v>
      </c>
      <c r="D24" s="7" t="s">
        <v>274</v>
      </c>
      <c r="E24" s="4" t="s">
        <v>314</v>
      </c>
      <c r="F24" s="4" t="s">
        <v>169</v>
      </c>
      <c r="G24" s="4" t="s">
        <v>276</v>
      </c>
      <c r="H24" s="4" t="s">
        <v>278</v>
      </c>
      <c r="I24" s="220">
        <f>'По разделам и подразделам'!F192</f>
        <v>10566</v>
      </c>
      <c r="J24" s="213"/>
      <c r="K24" s="214"/>
      <c r="L24" s="6"/>
      <c r="M24" s="541"/>
      <c r="N24" s="229">
        <f>'По разделам и подразделам'!M192</f>
        <v>84000</v>
      </c>
      <c r="O24" s="240">
        <f>I24+N24</f>
        <v>94566</v>
      </c>
    </row>
    <row r="25" spans="1:15" ht="114" customHeight="1" hidden="1">
      <c r="A25" s="472" t="s">
        <v>332</v>
      </c>
      <c r="B25" s="7" t="s">
        <v>306</v>
      </c>
      <c r="C25" s="7" t="s">
        <v>174</v>
      </c>
      <c r="D25" s="7" t="s">
        <v>274</v>
      </c>
      <c r="E25" s="4" t="s">
        <v>175</v>
      </c>
      <c r="F25" s="4" t="s">
        <v>169</v>
      </c>
      <c r="G25" s="4" t="s">
        <v>276</v>
      </c>
      <c r="H25" s="4" t="s">
        <v>278</v>
      </c>
      <c r="I25" s="220">
        <f>'[1]По разделам и подразделам'!F176</f>
        <v>0</v>
      </c>
      <c r="J25" s="213"/>
      <c r="K25" s="214"/>
      <c r="L25" s="6"/>
      <c r="M25" s="541"/>
      <c r="N25" s="229">
        <v>0</v>
      </c>
      <c r="O25" s="240">
        <v>0</v>
      </c>
    </row>
    <row r="26" spans="1:15" ht="37.5" customHeight="1" hidden="1">
      <c r="A26" s="472" t="s">
        <v>333</v>
      </c>
      <c r="B26" s="7" t="s">
        <v>306</v>
      </c>
      <c r="C26" s="7" t="s">
        <v>174</v>
      </c>
      <c r="D26" s="7" t="s">
        <v>274</v>
      </c>
      <c r="E26" s="4" t="s">
        <v>334</v>
      </c>
      <c r="F26" s="4" t="s">
        <v>169</v>
      </c>
      <c r="G26" s="4" t="s">
        <v>276</v>
      </c>
      <c r="H26" s="4" t="s">
        <v>278</v>
      </c>
      <c r="I26" s="220"/>
      <c r="J26" s="213"/>
      <c r="K26" s="214"/>
      <c r="L26" s="6"/>
      <c r="M26" s="541"/>
      <c r="N26" s="229">
        <v>0</v>
      </c>
      <c r="O26" s="240">
        <v>0</v>
      </c>
    </row>
    <row r="27" spans="1:15" ht="130.5" customHeight="1" hidden="1">
      <c r="A27" s="547" t="s">
        <v>335</v>
      </c>
      <c r="B27" s="7" t="s">
        <v>306</v>
      </c>
      <c r="C27" s="7" t="s">
        <v>174</v>
      </c>
      <c r="D27" s="7" t="s">
        <v>274</v>
      </c>
      <c r="E27" s="4" t="s">
        <v>176</v>
      </c>
      <c r="F27" s="4" t="s">
        <v>169</v>
      </c>
      <c r="G27" s="4" t="s">
        <v>276</v>
      </c>
      <c r="H27" s="4" t="s">
        <v>278</v>
      </c>
      <c r="I27" s="220">
        <f>'[1]По разделам и подразделам'!F188</f>
        <v>0</v>
      </c>
      <c r="J27" s="213"/>
      <c r="K27" s="214"/>
      <c r="L27" s="6"/>
      <c r="M27" s="541"/>
      <c r="N27" s="229">
        <v>0</v>
      </c>
      <c r="O27" s="240">
        <v>0</v>
      </c>
    </row>
    <row r="28" spans="1:15" s="413" customFormat="1" ht="66" customHeight="1">
      <c r="A28" s="493" t="s">
        <v>640</v>
      </c>
      <c r="B28" s="7" t="s">
        <v>306</v>
      </c>
      <c r="C28" s="7" t="s">
        <v>174</v>
      </c>
      <c r="D28" s="7" t="s">
        <v>274</v>
      </c>
      <c r="E28" s="4" t="s">
        <v>641</v>
      </c>
      <c r="F28" s="4" t="s">
        <v>169</v>
      </c>
      <c r="G28" s="4" t="s">
        <v>276</v>
      </c>
      <c r="H28" s="4" t="s">
        <v>278</v>
      </c>
      <c r="I28" s="220">
        <f>'По разделам и подразделам'!F212</f>
        <v>905017.35</v>
      </c>
      <c r="J28" s="406"/>
      <c r="K28" s="407"/>
      <c r="L28" s="408"/>
      <c r="M28" s="542"/>
      <c r="N28" s="229">
        <f>'По разделам и подразделам'!M212</f>
        <v>0</v>
      </c>
      <c r="O28" s="240">
        <f>I28+N28</f>
        <v>905017.35</v>
      </c>
    </row>
    <row r="29" spans="1:15" ht="51.75" customHeight="1">
      <c r="A29" s="547" t="s">
        <v>336</v>
      </c>
      <c r="B29" s="7" t="s">
        <v>306</v>
      </c>
      <c r="C29" s="7" t="s">
        <v>174</v>
      </c>
      <c r="D29" s="7" t="s">
        <v>274</v>
      </c>
      <c r="E29" s="4" t="s">
        <v>84</v>
      </c>
      <c r="F29" s="4" t="s">
        <v>169</v>
      </c>
      <c r="G29" s="4" t="s">
        <v>276</v>
      </c>
      <c r="H29" s="4" t="s">
        <v>278</v>
      </c>
      <c r="I29" s="220">
        <f>'По разделам и подразделам'!F214</f>
        <v>151145.48</v>
      </c>
      <c r="J29" s="213"/>
      <c r="K29" s="214"/>
      <c r="L29" s="6"/>
      <c r="M29" s="541"/>
      <c r="N29" s="229">
        <f>'По разделам и подразделам'!M214</f>
        <v>0</v>
      </c>
      <c r="O29" s="240">
        <f>I29+N29</f>
        <v>151145.48</v>
      </c>
    </row>
    <row r="30" spans="1:15" ht="50.25" customHeight="1" hidden="1">
      <c r="A30" s="107" t="s">
        <v>519</v>
      </c>
      <c r="B30" s="7" t="s">
        <v>306</v>
      </c>
      <c r="C30" s="7">
        <v>7</v>
      </c>
      <c r="D30" s="7"/>
      <c r="E30" s="4"/>
      <c r="F30" s="4"/>
      <c r="G30" s="4"/>
      <c r="H30" s="4"/>
      <c r="I30" s="220">
        <f>I32</f>
        <v>0</v>
      </c>
      <c r="J30" s="213"/>
      <c r="K30" s="214"/>
      <c r="L30" s="6"/>
      <c r="M30" s="541"/>
      <c r="N30" s="229">
        <v>0</v>
      </c>
      <c r="O30" s="240">
        <v>0</v>
      </c>
    </row>
    <row r="31" spans="1:15" ht="30.75" customHeight="1" hidden="1">
      <c r="A31" s="107" t="s">
        <v>521</v>
      </c>
      <c r="B31" s="7" t="s">
        <v>306</v>
      </c>
      <c r="C31" s="7">
        <v>7</v>
      </c>
      <c r="D31" s="7" t="s">
        <v>274</v>
      </c>
      <c r="E31" s="4"/>
      <c r="F31" s="4"/>
      <c r="G31" s="4"/>
      <c r="H31" s="4"/>
      <c r="I31" s="220">
        <f>I32</f>
        <v>0</v>
      </c>
      <c r="J31" s="213"/>
      <c r="K31" s="214"/>
      <c r="L31" s="6"/>
      <c r="M31" s="541"/>
      <c r="N31" s="229">
        <v>0</v>
      </c>
      <c r="O31" s="240">
        <v>0</v>
      </c>
    </row>
    <row r="32" spans="1:15" ht="50.25" customHeight="1" hidden="1">
      <c r="A32" s="472" t="s">
        <v>343</v>
      </c>
      <c r="B32" s="7" t="s">
        <v>306</v>
      </c>
      <c r="C32" s="7">
        <v>7</v>
      </c>
      <c r="D32" s="7" t="s">
        <v>274</v>
      </c>
      <c r="E32" s="4" t="s">
        <v>84</v>
      </c>
      <c r="F32" s="4">
        <v>200</v>
      </c>
      <c r="G32" s="4" t="s">
        <v>278</v>
      </c>
      <c r="H32" s="4" t="s">
        <v>287</v>
      </c>
      <c r="I32" s="220">
        <f>'По разделам и подразделам'!F107</f>
        <v>0</v>
      </c>
      <c r="J32" s="213"/>
      <c r="K32" s="214"/>
      <c r="L32" s="6"/>
      <c r="M32" s="541"/>
      <c r="N32" s="229">
        <v>0</v>
      </c>
      <c r="O32" s="240">
        <v>0</v>
      </c>
    </row>
    <row r="33" spans="1:15" ht="49.5" customHeight="1" hidden="1">
      <c r="A33" s="472" t="s">
        <v>11</v>
      </c>
      <c r="B33" s="7" t="s">
        <v>306</v>
      </c>
      <c r="C33" s="7" t="s">
        <v>344</v>
      </c>
      <c r="D33" s="7"/>
      <c r="E33" s="4"/>
      <c r="F33" s="4"/>
      <c r="G33" s="4"/>
      <c r="H33" s="4"/>
      <c r="I33" s="220">
        <f>I34</f>
        <v>0</v>
      </c>
      <c r="J33" s="213"/>
      <c r="K33" s="214"/>
      <c r="L33" s="6"/>
      <c r="M33" s="541"/>
      <c r="N33" s="229">
        <v>0</v>
      </c>
      <c r="O33" s="240">
        <v>0</v>
      </c>
    </row>
    <row r="34" spans="1:15" ht="50.25" customHeight="1" hidden="1">
      <c r="A34" s="471" t="s">
        <v>13</v>
      </c>
      <c r="B34" s="7" t="s">
        <v>306</v>
      </c>
      <c r="C34" s="7" t="s">
        <v>344</v>
      </c>
      <c r="D34" s="7" t="s">
        <v>274</v>
      </c>
      <c r="E34" s="4"/>
      <c r="F34" s="4"/>
      <c r="G34" s="4"/>
      <c r="H34" s="4"/>
      <c r="I34" s="220">
        <f>I35</f>
        <v>0</v>
      </c>
      <c r="J34" s="213"/>
      <c r="K34" s="214"/>
      <c r="L34" s="6"/>
      <c r="M34" s="541"/>
      <c r="N34" s="229">
        <v>0</v>
      </c>
      <c r="O34" s="240">
        <v>0</v>
      </c>
    </row>
    <row r="35" spans="1:15" ht="78.75" customHeight="1" hidden="1">
      <c r="A35" s="472" t="s">
        <v>346</v>
      </c>
      <c r="B35" s="7" t="s">
        <v>306</v>
      </c>
      <c r="C35" s="7" t="s">
        <v>344</v>
      </c>
      <c r="D35" s="7" t="s">
        <v>274</v>
      </c>
      <c r="E35" s="4" t="s">
        <v>84</v>
      </c>
      <c r="F35" s="4" t="s">
        <v>169</v>
      </c>
      <c r="G35" s="4" t="s">
        <v>279</v>
      </c>
      <c r="H35" s="4" t="s">
        <v>167</v>
      </c>
      <c r="I35" s="220"/>
      <c r="J35" s="213"/>
      <c r="K35" s="214"/>
      <c r="L35" s="6"/>
      <c r="M35" s="541"/>
      <c r="N35" s="229">
        <v>0</v>
      </c>
      <c r="O35" s="240">
        <v>0</v>
      </c>
    </row>
    <row r="36" spans="1:15" ht="84" customHeight="1" hidden="1">
      <c r="A36" s="472" t="s">
        <v>347</v>
      </c>
      <c r="B36" s="7" t="s">
        <v>306</v>
      </c>
      <c r="C36" s="7" t="s">
        <v>344</v>
      </c>
      <c r="D36" s="7"/>
      <c r="E36" s="4"/>
      <c r="F36" s="4"/>
      <c r="G36" s="4"/>
      <c r="H36" s="4"/>
      <c r="I36" s="220">
        <f>I37</f>
        <v>0</v>
      </c>
      <c r="J36" s="213"/>
      <c r="K36" s="214"/>
      <c r="L36" s="6"/>
      <c r="M36" s="541"/>
      <c r="N36" s="229">
        <v>0</v>
      </c>
      <c r="O36" s="240">
        <v>0</v>
      </c>
    </row>
    <row r="37" spans="1:15" ht="100.5" customHeight="1" hidden="1">
      <c r="A37" s="472"/>
      <c r="B37" s="7" t="s">
        <v>306</v>
      </c>
      <c r="C37" s="7"/>
      <c r="D37" s="7"/>
      <c r="E37" s="4"/>
      <c r="F37" s="4"/>
      <c r="G37" s="4"/>
      <c r="H37" s="4"/>
      <c r="I37" s="220"/>
      <c r="J37" s="213"/>
      <c r="K37" s="214"/>
      <c r="L37" s="6"/>
      <c r="M37" s="541"/>
      <c r="N37" s="229">
        <v>0</v>
      </c>
      <c r="O37" s="240">
        <v>0</v>
      </c>
    </row>
    <row r="38" spans="1:15" ht="66" customHeight="1">
      <c r="A38" s="493" t="s">
        <v>599</v>
      </c>
      <c r="B38" s="7" t="s">
        <v>306</v>
      </c>
      <c r="C38" s="7" t="s">
        <v>174</v>
      </c>
      <c r="D38" s="7" t="s">
        <v>274</v>
      </c>
      <c r="E38" s="4" t="s">
        <v>600</v>
      </c>
      <c r="F38" s="4" t="s">
        <v>169</v>
      </c>
      <c r="G38" s="4" t="s">
        <v>276</v>
      </c>
      <c r="H38" s="4" t="s">
        <v>278</v>
      </c>
      <c r="I38" s="220">
        <f>'По разделам и подразделам'!F223</f>
        <v>168512.8</v>
      </c>
      <c r="J38" s="213"/>
      <c r="K38" s="214"/>
      <c r="L38" s="6"/>
      <c r="M38" s="541"/>
      <c r="N38" s="229">
        <f>'По разделам и подразделам'!M223</f>
        <v>0</v>
      </c>
      <c r="O38" s="240">
        <f>I38+N38</f>
        <v>168512.8</v>
      </c>
    </row>
    <row r="39" spans="1:15" ht="65.25" customHeight="1">
      <c r="A39" s="469" t="s">
        <v>530</v>
      </c>
      <c r="B39" s="7" t="s">
        <v>306</v>
      </c>
      <c r="C39" s="7" t="s">
        <v>177</v>
      </c>
      <c r="D39" s="7"/>
      <c r="E39" s="4"/>
      <c r="F39" s="4"/>
      <c r="G39" s="4"/>
      <c r="H39" s="4"/>
      <c r="I39" s="220">
        <f>I40</f>
        <v>1721042.48</v>
      </c>
      <c r="J39" s="213"/>
      <c r="K39" s="214"/>
      <c r="L39" s="6"/>
      <c r="M39" s="541"/>
      <c r="N39" s="229">
        <f>N40</f>
        <v>125330</v>
      </c>
      <c r="O39" s="240">
        <f>O40</f>
        <v>1846372.48</v>
      </c>
    </row>
    <row r="40" spans="1:15" ht="44.25" customHeight="1">
      <c r="A40" s="473" t="s">
        <v>149</v>
      </c>
      <c r="B40" s="7" t="s">
        <v>306</v>
      </c>
      <c r="C40" s="7" t="s">
        <v>177</v>
      </c>
      <c r="D40" s="7" t="s">
        <v>274</v>
      </c>
      <c r="E40" s="4"/>
      <c r="F40" s="4"/>
      <c r="G40" s="4"/>
      <c r="H40" s="4"/>
      <c r="I40" s="220">
        <f>I41+I43+I44+I45+I46</f>
        <v>1721042.48</v>
      </c>
      <c r="J40" s="213"/>
      <c r="K40" s="214"/>
      <c r="L40" s="6"/>
      <c r="M40" s="541"/>
      <c r="N40" s="229">
        <f>N41+N43+N44+N45+N46</f>
        <v>125330</v>
      </c>
      <c r="O40" s="240">
        <f>O41+O43+O44+O45+O46</f>
        <v>1846372.48</v>
      </c>
    </row>
    <row r="41" spans="1:15" ht="84" customHeight="1">
      <c r="A41" s="478" t="s">
        <v>75</v>
      </c>
      <c r="B41" s="7" t="s">
        <v>306</v>
      </c>
      <c r="C41" s="7" t="s">
        <v>177</v>
      </c>
      <c r="D41" s="7" t="s">
        <v>274</v>
      </c>
      <c r="E41" s="4" t="s">
        <v>85</v>
      </c>
      <c r="F41" s="4" t="s">
        <v>168</v>
      </c>
      <c r="G41" s="4" t="s">
        <v>274</v>
      </c>
      <c r="H41" s="4" t="s">
        <v>279</v>
      </c>
      <c r="I41" s="220">
        <f>'По разделам и подразделам'!F31</f>
        <v>1100424.67</v>
      </c>
      <c r="J41" s="213"/>
      <c r="K41" s="214"/>
      <c r="L41" s="6"/>
      <c r="M41" s="541"/>
      <c r="N41" s="229">
        <f>'По разделам и подразделам'!M31</f>
        <v>0</v>
      </c>
      <c r="O41" s="240">
        <f>I41+N41</f>
        <v>1100424.67</v>
      </c>
    </row>
    <row r="42" spans="1:15" ht="99" customHeight="1" hidden="1">
      <c r="A42" s="478" t="s">
        <v>76</v>
      </c>
      <c r="B42" s="7" t="s">
        <v>306</v>
      </c>
      <c r="C42" s="7" t="s">
        <v>177</v>
      </c>
      <c r="D42" s="7" t="s">
        <v>274</v>
      </c>
      <c r="E42" s="4" t="s">
        <v>86</v>
      </c>
      <c r="F42" s="4" t="s">
        <v>168</v>
      </c>
      <c r="G42" s="4" t="s">
        <v>274</v>
      </c>
      <c r="H42" s="4" t="s">
        <v>279</v>
      </c>
      <c r="I42" s="220"/>
      <c r="J42" s="213"/>
      <c r="K42" s="214"/>
      <c r="L42" s="6"/>
      <c r="M42" s="541"/>
      <c r="N42" s="229">
        <v>0</v>
      </c>
      <c r="O42" s="240">
        <v>0</v>
      </c>
    </row>
    <row r="43" spans="1:15" ht="68.25" customHeight="1">
      <c r="A43" s="478" t="s">
        <v>348</v>
      </c>
      <c r="B43" s="7" t="s">
        <v>306</v>
      </c>
      <c r="C43" s="7" t="s">
        <v>177</v>
      </c>
      <c r="D43" s="7" t="s">
        <v>274</v>
      </c>
      <c r="E43" s="4" t="s">
        <v>86</v>
      </c>
      <c r="F43" s="4" t="s">
        <v>169</v>
      </c>
      <c r="G43" s="4" t="s">
        <v>274</v>
      </c>
      <c r="H43" s="4" t="s">
        <v>279</v>
      </c>
      <c r="I43" s="220">
        <f>'По разделам и подразделам'!F35</f>
        <v>590617.81</v>
      </c>
      <c r="J43" s="213"/>
      <c r="K43" s="214"/>
      <c r="L43" s="6"/>
      <c r="M43" s="541"/>
      <c r="N43" s="229">
        <f>'По разделам и подразделам'!M35</f>
        <v>122330</v>
      </c>
      <c r="O43" s="240">
        <f>I43+N43</f>
        <v>712947.81</v>
      </c>
    </row>
    <row r="44" spans="1:15" ht="52.5" customHeight="1">
      <c r="A44" s="478" t="s">
        <v>349</v>
      </c>
      <c r="B44" s="7" t="s">
        <v>306</v>
      </c>
      <c r="C44" s="7" t="s">
        <v>177</v>
      </c>
      <c r="D44" s="7" t="s">
        <v>274</v>
      </c>
      <c r="E44" s="4" t="s">
        <v>86</v>
      </c>
      <c r="F44" s="4" t="s">
        <v>170</v>
      </c>
      <c r="G44" s="4" t="s">
        <v>274</v>
      </c>
      <c r="H44" s="4" t="s">
        <v>279</v>
      </c>
      <c r="I44" s="220">
        <f>'По разделам и подразделам'!F37</f>
        <v>15000</v>
      </c>
      <c r="J44" s="213"/>
      <c r="K44" s="214"/>
      <c r="L44" s="6"/>
      <c r="M44" s="541"/>
      <c r="N44" s="229">
        <f>'По разделам и подразделам'!M37</f>
        <v>3000</v>
      </c>
      <c r="O44" s="240">
        <f>I44+N44</f>
        <v>18000</v>
      </c>
    </row>
    <row r="45" spans="1:15" s="413" customFormat="1" ht="50.25" customHeight="1">
      <c r="A45" s="107" t="s">
        <v>639</v>
      </c>
      <c r="B45" s="7" t="s">
        <v>306</v>
      </c>
      <c r="C45" s="7" t="s">
        <v>177</v>
      </c>
      <c r="D45" s="7" t="s">
        <v>274</v>
      </c>
      <c r="E45" s="4" t="s">
        <v>638</v>
      </c>
      <c r="F45" s="4" t="s">
        <v>169</v>
      </c>
      <c r="G45" s="4" t="s">
        <v>274</v>
      </c>
      <c r="H45" s="4" t="s">
        <v>483</v>
      </c>
      <c r="I45" s="220">
        <f>'По разделам и подразделам'!F74</f>
        <v>9736.79</v>
      </c>
      <c r="J45" s="406"/>
      <c r="K45" s="407"/>
      <c r="L45" s="408"/>
      <c r="M45" s="542"/>
      <c r="N45" s="229">
        <f>'По разделам и подразделам'!M74</f>
        <v>0</v>
      </c>
      <c r="O45" s="240">
        <f>I45+N45</f>
        <v>9736.79</v>
      </c>
    </row>
    <row r="46" spans="1:15" ht="69" customHeight="1">
      <c r="A46" s="107" t="s">
        <v>327</v>
      </c>
      <c r="B46" s="7" t="s">
        <v>306</v>
      </c>
      <c r="C46" s="7" t="s">
        <v>177</v>
      </c>
      <c r="D46" s="7" t="s">
        <v>274</v>
      </c>
      <c r="E46" s="4" t="s">
        <v>328</v>
      </c>
      <c r="F46" s="4" t="s">
        <v>169</v>
      </c>
      <c r="G46" s="4" t="s">
        <v>274</v>
      </c>
      <c r="H46" s="4" t="s">
        <v>483</v>
      </c>
      <c r="I46" s="220">
        <f>'По разделам и подразделам'!F80</f>
        <v>5263.21</v>
      </c>
      <c r="J46" s="213"/>
      <c r="K46" s="214"/>
      <c r="L46" s="6"/>
      <c r="M46" s="541"/>
      <c r="N46" s="229">
        <f>'По разделам и подразделам'!M80</f>
        <v>0</v>
      </c>
      <c r="O46" s="240">
        <f>I46+N46</f>
        <v>5263.21</v>
      </c>
    </row>
    <row r="47" spans="1:15" ht="51" customHeight="1" hidden="1">
      <c r="A47" s="107" t="s">
        <v>368</v>
      </c>
      <c r="B47" s="7" t="s">
        <v>306</v>
      </c>
      <c r="C47" s="7" t="s">
        <v>177</v>
      </c>
      <c r="D47" s="7" t="s">
        <v>274</v>
      </c>
      <c r="E47" s="4" t="s">
        <v>100</v>
      </c>
      <c r="F47" s="4" t="s">
        <v>169</v>
      </c>
      <c r="G47" s="4" t="s">
        <v>274</v>
      </c>
      <c r="H47" s="4" t="s">
        <v>483</v>
      </c>
      <c r="I47" s="220"/>
      <c r="J47" s="213"/>
      <c r="K47" s="214"/>
      <c r="L47" s="6"/>
      <c r="M47" s="541"/>
      <c r="N47" s="229">
        <v>0</v>
      </c>
      <c r="O47" s="240">
        <v>0</v>
      </c>
    </row>
    <row r="48" spans="1:15" ht="62.25" customHeight="1" hidden="1">
      <c r="A48" s="107" t="s">
        <v>350</v>
      </c>
      <c r="B48" s="7" t="s">
        <v>306</v>
      </c>
      <c r="C48" s="7" t="s">
        <v>177</v>
      </c>
      <c r="D48" s="7" t="s">
        <v>274</v>
      </c>
      <c r="E48" s="4" t="s">
        <v>351</v>
      </c>
      <c r="F48" s="4" t="s">
        <v>169</v>
      </c>
      <c r="G48" s="4" t="s">
        <v>274</v>
      </c>
      <c r="H48" s="4" t="s">
        <v>483</v>
      </c>
      <c r="I48" s="220"/>
      <c r="J48" s="213"/>
      <c r="K48" s="214"/>
      <c r="L48" s="6"/>
      <c r="M48" s="541"/>
      <c r="N48" s="229">
        <v>0</v>
      </c>
      <c r="O48" s="240">
        <v>0</v>
      </c>
    </row>
    <row r="49" spans="1:15" ht="34.5" customHeight="1" hidden="1">
      <c r="A49" s="107" t="s">
        <v>352</v>
      </c>
      <c r="B49" s="7" t="s">
        <v>306</v>
      </c>
      <c r="C49" s="7" t="s">
        <v>177</v>
      </c>
      <c r="D49" s="7" t="s">
        <v>274</v>
      </c>
      <c r="E49" s="4" t="s">
        <v>353</v>
      </c>
      <c r="F49" s="4" t="s">
        <v>169</v>
      </c>
      <c r="G49" s="4" t="s">
        <v>274</v>
      </c>
      <c r="H49" s="4" t="s">
        <v>483</v>
      </c>
      <c r="I49" s="220"/>
      <c r="J49" s="213"/>
      <c r="K49" s="214"/>
      <c r="L49" s="6"/>
      <c r="M49" s="541"/>
      <c r="N49" s="229">
        <v>0</v>
      </c>
      <c r="O49" s="240">
        <v>0</v>
      </c>
    </row>
    <row r="50" spans="1:15" ht="50.25" customHeight="1" hidden="1">
      <c r="A50" s="107" t="s">
        <v>354</v>
      </c>
      <c r="B50" s="7" t="s">
        <v>306</v>
      </c>
      <c r="C50" s="7" t="s">
        <v>177</v>
      </c>
      <c r="D50" s="7" t="s">
        <v>274</v>
      </c>
      <c r="E50" s="4" t="s">
        <v>355</v>
      </c>
      <c r="F50" s="4" t="s">
        <v>169</v>
      </c>
      <c r="G50" s="4" t="s">
        <v>274</v>
      </c>
      <c r="H50" s="4" t="s">
        <v>483</v>
      </c>
      <c r="I50" s="220"/>
      <c r="J50" s="213"/>
      <c r="K50" s="214"/>
      <c r="L50" s="6"/>
      <c r="M50" s="541"/>
      <c r="N50" s="229">
        <v>0</v>
      </c>
      <c r="O50" s="240">
        <v>0</v>
      </c>
    </row>
    <row r="51" spans="1:15" ht="51.75" customHeight="1" hidden="1">
      <c r="A51" s="107" t="s">
        <v>356</v>
      </c>
      <c r="B51" s="7" t="s">
        <v>306</v>
      </c>
      <c r="C51" s="7" t="s">
        <v>177</v>
      </c>
      <c r="D51" s="7" t="s">
        <v>274</v>
      </c>
      <c r="E51" s="4" t="s">
        <v>357</v>
      </c>
      <c r="F51" s="4" t="s">
        <v>169</v>
      </c>
      <c r="G51" s="4" t="s">
        <v>274</v>
      </c>
      <c r="H51" s="4" t="s">
        <v>483</v>
      </c>
      <c r="I51" s="220"/>
      <c r="J51" s="213"/>
      <c r="K51" s="214"/>
      <c r="L51" s="6"/>
      <c r="M51" s="541"/>
      <c r="N51" s="229">
        <v>0</v>
      </c>
      <c r="O51" s="240">
        <v>0</v>
      </c>
    </row>
    <row r="52" spans="1:15" ht="34.5" customHeight="1">
      <c r="A52" s="478" t="s">
        <v>535</v>
      </c>
      <c r="B52" s="7" t="s">
        <v>306</v>
      </c>
      <c r="C52" s="7" t="s">
        <v>178</v>
      </c>
      <c r="D52" s="7"/>
      <c r="E52" s="4"/>
      <c r="F52" s="4"/>
      <c r="G52" s="4"/>
      <c r="H52" s="4"/>
      <c r="I52" s="220">
        <f>I53</f>
        <v>1165003.97</v>
      </c>
      <c r="J52" s="213"/>
      <c r="K52" s="214"/>
      <c r="L52" s="6"/>
      <c r="M52" s="541"/>
      <c r="N52" s="229">
        <f>N53</f>
        <v>858670</v>
      </c>
      <c r="O52" s="240">
        <f>O53</f>
        <v>2023673.97</v>
      </c>
    </row>
    <row r="53" spans="1:15" ht="34.5" customHeight="1">
      <c r="A53" s="107" t="s">
        <v>162</v>
      </c>
      <c r="B53" s="7" t="s">
        <v>306</v>
      </c>
      <c r="C53" s="7" t="s">
        <v>178</v>
      </c>
      <c r="D53" s="7" t="s">
        <v>274</v>
      </c>
      <c r="E53" s="4"/>
      <c r="F53" s="4"/>
      <c r="G53" s="4"/>
      <c r="H53" s="4"/>
      <c r="I53" s="220">
        <f>I54+I56</f>
        <v>1165003.97</v>
      </c>
      <c r="J53" s="213"/>
      <c r="K53" s="214"/>
      <c r="L53" s="6"/>
      <c r="M53" s="541"/>
      <c r="N53" s="229">
        <f>N54+N56</f>
        <v>858670</v>
      </c>
      <c r="O53" s="240">
        <f>O54+O56</f>
        <v>2023673.97</v>
      </c>
    </row>
    <row r="54" spans="1:15" ht="51" customHeight="1">
      <c r="A54" s="478" t="s">
        <v>87</v>
      </c>
      <c r="B54" s="7" t="s">
        <v>306</v>
      </c>
      <c r="C54" s="7" t="s">
        <v>178</v>
      </c>
      <c r="D54" s="7" t="s">
        <v>274</v>
      </c>
      <c r="E54" s="4" t="s">
        <v>88</v>
      </c>
      <c r="F54" s="4" t="s">
        <v>218</v>
      </c>
      <c r="G54" s="4" t="s">
        <v>275</v>
      </c>
      <c r="H54" s="4" t="s">
        <v>274</v>
      </c>
      <c r="I54" s="220">
        <f>'По разделам и подразделам'!F235</f>
        <v>1004668.97</v>
      </c>
      <c r="J54" s="213"/>
      <c r="K54" s="214"/>
      <c r="L54" s="6"/>
      <c r="M54" s="541"/>
      <c r="N54" s="229">
        <f>'По разделам и подразделам'!M235</f>
        <v>858670</v>
      </c>
      <c r="O54" s="240">
        <f>I54+N54</f>
        <v>1863338.97</v>
      </c>
    </row>
    <row r="55" spans="1:15" ht="51" customHeight="1" hidden="1">
      <c r="A55" s="478" t="s">
        <v>358</v>
      </c>
      <c r="B55" s="7" t="s">
        <v>306</v>
      </c>
      <c r="C55" s="7" t="s">
        <v>178</v>
      </c>
      <c r="D55" s="7" t="s">
        <v>274</v>
      </c>
      <c r="E55" s="4" t="s">
        <v>84</v>
      </c>
      <c r="F55" s="4" t="s">
        <v>218</v>
      </c>
      <c r="G55" s="4" t="s">
        <v>275</v>
      </c>
      <c r="H55" s="4" t="s">
        <v>274</v>
      </c>
      <c r="I55" s="220"/>
      <c r="J55" s="213"/>
      <c r="K55" s="214"/>
      <c r="L55" s="6"/>
      <c r="M55" s="541"/>
      <c r="N55" s="229">
        <v>0</v>
      </c>
      <c r="O55" s="240">
        <v>0</v>
      </c>
    </row>
    <row r="56" spans="1:15" s="413" customFormat="1" ht="65.25" customHeight="1">
      <c r="A56" s="478" t="s">
        <v>631</v>
      </c>
      <c r="B56" s="7" t="s">
        <v>306</v>
      </c>
      <c r="C56" s="7" t="s">
        <v>178</v>
      </c>
      <c r="D56" s="7" t="s">
        <v>274</v>
      </c>
      <c r="E56" s="4" t="s">
        <v>622</v>
      </c>
      <c r="F56" s="4" t="s">
        <v>218</v>
      </c>
      <c r="G56" s="4" t="s">
        <v>275</v>
      </c>
      <c r="H56" s="4" t="s">
        <v>274</v>
      </c>
      <c r="I56" s="220">
        <f>'По разделам и подразделам'!F237</f>
        <v>160335</v>
      </c>
      <c r="J56" s="406"/>
      <c r="K56" s="407"/>
      <c r="L56" s="408"/>
      <c r="M56" s="542"/>
      <c r="N56" s="229">
        <f>'По разделам и подразделам'!M237</f>
        <v>0</v>
      </c>
      <c r="O56" s="240">
        <f>I56+N56</f>
        <v>160335</v>
      </c>
    </row>
    <row r="57" spans="1:15" ht="51" customHeight="1">
      <c r="A57" s="478" t="s">
        <v>585</v>
      </c>
      <c r="B57" s="7" t="s">
        <v>306</v>
      </c>
      <c r="C57" s="7" t="s">
        <v>604</v>
      </c>
      <c r="D57" s="7"/>
      <c r="E57" s="4"/>
      <c r="F57" s="4"/>
      <c r="G57" s="4"/>
      <c r="H57" s="4"/>
      <c r="I57" s="220">
        <f>I58</f>
        <v>490000</v>
      </c>
      <c r="J57" s="213"/>
      <c r="K57" s="214"/>
      <c r="L57" s="6"/>
      <c r="M57" s="541"/>
      <c r="N57" s="229">
        <f>N58</f>
        <v>0</v>
      </c>
      <c r="O57" s="240">
        <f>O58</f>
        <v>490000</v>
      </c>
    </row>
    <row r="58" spans="1:15" ht="24.75" customHeight="1">
      <c r="A58" s="478" t="s">
        <v>651</v>
      </c>
      <c r="B58" s="7" t="s">
        <v>306</v>
      </c>
      <c r="C58" s="7" t="s">
        <v>604</v>
      </c>
      <c r="D58" s="7" t="s">
        <v>627</v>
      </c>
      <c r="E58" s="4" t="s">
        <v>605</v>
      </c>
      <c r="F58" s="4"/>
      <c r="G58" s="4"/>
      <c r="H58" s="4"/>
      <c r="I58" s="220">
        <f>I59</f>
        <v>490000</v>
      </c>
      <c r="J58" s="213"/>
      <c r="K58" s="214"/>
      <c r="L58" s="6"/>
      <c r="M58" s="541"/>
      <c r="N58" s="229">
        <f>N59</f>
        <v>0</v>
      </c>
      <c r="O58" s="240">
        <f>O59</f>
        <v>490000</v>
      </c>
    </row>
    <row r="59" spans="1:15" ht="95.25" customHeight="1">
      <c r="A59" s="478" t="s">
        <v>628</v>
      </c>
      <c r="B59" s="7" t="s">
        <v>306</v>
      </c>
      <c r="C59" s="7" t="s">
        <v>604</v>
      </c>
      <c r="D59" s="7" t="s">
        <v>627</v>
      </c>
      <c r="E59" s="4" t="s">
        <v>623</v>
      </c>
      <c r="F59" s="4" t="s">
        <v>169</v>
      </c>
      <c r="G59" s="4" t="s">
        <v>279</v>
      </c>
      <c r="H59" s="4" t="s">
        <v>167</v>
      </c>
      <c r="I59" s="220">
        <f>'По разделам и подразделам'!F134</f>
        <v>490000</v>
      </c>
      <c r="J59" s="213"/>
      <c r="K59" s="214"/>
      <c r="L59" s="6"/>
      <c r="M59" s="541"/>
      <c r="N59" s="229">
        <f>'По разделам и подразделам'!M134</f>
        <v>0</v>
      </c>
      <c r="O59" s="240">
        <f>I59+N59</f>
        <v>490000</v>
      </c>
    </row>
    <row r="60" spans="1:15" s="379" customFormat="1" ht="99.75" customHeight="1">
      <c r="A60" s="401" t="s">
        <v>615</v>
      </c>
      <c r="B60" s="402" t="s">
        <v>616</v>
      </c>
      <c r="C60" s="362"/>
      <c r="D60" s="362"/>
      <c r="E60" s="374"/>
      <c r="F60" s="403"/>
      <c r="G60" s="403"/>
      <c r="H60" s="374"/>
      <c r="I60" s="404">
        <f>I61</f>
        <v>3000</v>
      </c>
      <c r="J60" s="406"/>
      <c r="K60" s="407"/>
      <c r="L60" s="408"/>
      <c r="M60" s="542"/>
      <c r="N60" s="229">
        <f aca="true" t="shared" si="0" ref="N60:O62">N61</f>
        <v>0</v>
      </c>
      <c r="O60" s="240">
        <f t="shared" si="0"/>
        <v>3000</v>
      </c>
    </row>
    <row r="61" spans="1:15" s="379" customFormat="1" ht="61.5" customHeight="1">
      <c r="A61" s="430" t="s">
        <v>672</v>
      </c>
      <c r="B61" s="362" t="s">
        <v>616</v>
      </c>
      <c r="C61" s="362" t="s">
        <v>180</v>
      </c>
      <c r="D61" s="362"/>
      <c r="E61" s="374"/>
      <c r="F61" s="403"/>
      <c r="G61" s="403"/>
      <c r="H61" s="374"/>
      <c r="I61" s="404">
        <f>I62</f>
        <v>3000</v>
      </c>
      <c r="J61" s="406"/>
      <c r="K61" s="407"/>
      <c r="L61" s="408"/>
      <c r="M61" s="542"/>
      <c r="N61" s="229">
        <f t="shared" si="0"/>
        <v>0</v>
      </c>
      <c r="O61" s="240">
        <f t="shared" si="0"/>
        <v>3000</v>
      </c>
    </row>
    <row r="62" spans="1:15" s="379" customFormat="1" ht="61.5" customHeight="1">
      <c r="A62" s="405" t="s">
        <v>613</v>
      </c>
      <c r="B62" s="362" t="s">
        <v>616</v>
      </c>
      <c r="C62" s="362" t="s">
        <v>180</v>
      </c>
      <c r="D62" s="362" t="s">
        <v>274</v>
      </c>
      <c r="E62" s="374"/>
      <c r="F62" s="403"/>
      <c r="G62" s="403"/>
      <c r="H62" s="374"/>
      <c r="I62" s="404">
        <f>I63</f>
        <v>3000</v>
      </c>
      <c r="J62" s="406"/>
      <c r="K62" s="407"/>
      <c r="L62" s="408"/>
      <c r="M62" s="542"/>
      <c r="N62" s="229">
        <f t="shared" si="0"/>
        <v>0</v>
      </c>
      <c r="O62" s="240">
        <f t="shared" si="0"/>
        <v>3000</v>
      </c>
    </row>
    <row r="63" spans="1:15" s="379" customFormat="1" ht="66.75" customHeight="1">
      <c r="A63" s="405" t="s">
        <v>614</v>
      </c>
      <c r="B63" s="362" t="s">
        <v>616</v>
      </c>
      <c r="C63" s="362" t="s">
        <v>180</v>
      </c>
      <c r="D63" s="362" t="s">
        <v>274</v>
      </c>
      <c r="E63" s="374" t="s">
        <v>84</v>
      </c>
      <c r="F63" s="403" t="s">
        <v>169</v>
      </c>
      <c r="G63" s="403" t="s">
        <v>276</v>
      </c>
      <c r="H63" s="374" t="s">
        <v>278</v>
      </c>
      <c r="I63" s="404">
        <f>'По разделам и подразделам'!F228</f>
        <v>3000</v>
      </c>
      <c r="J63" s="406"/>
      <c r="K63" s="407"/>
      <c r="L63" s="408"/>
      <c r="M63" s="542"/>
      <c r="N63" s="229">
        <f>'По разделам и подразделам'!M228</f>
        <v>0</v>
      </c>
      <c r="O63" s="240">
        <f>I63+N63</f>
        <v>3000</v>
      </c>
    </row>
    <row r="64" spans="1:15" ht="22.5" customHeight="1">
      <c r="A64" s="548" t="s">
        <v>179</v>
      </c>
      <c r="B64" s="7"/>
      <c r="C64" s="7"/>
      <c r="D64" s="7"/>
      <c r="E64" s="4"/>
      <c r="F64" s="4"/>
      <c r="G64" s="4"/>
      <c r="H64" s="4"/>
      <c r="I64" s="225">
        <f>I11+I60</f>
        <v>5374638.08</v>
      </c>
      <c r="J64" s="213"/>
      <c r="K64" s="214"/>
      <c r="L64" s="6"/>
      <c r="M64" s="541"/>
      <c r="N64" s="253">
        <f>N11+N60</f>
        <v>1068000</v>
      </c>
      <c r="O64" s="254">
        <f>O11+O60</f>
        <v>6442638.08</v>
      </c>
    </row>
    <row r="65" spans="1:15" ht="42.75" customHeight="1">
      <c r="A65" s="549" t="s">
        <v>359</v>
      </c>
      <c r="B65" s="30" t="s">
        <v>469</v>
      </c>
      <c r="C65" s="7"/>
      <c r="D65" s="7"/>
      <c r="E65" s="4"/>
      <c r="F65" s="4"/>
      <c r="G65" s="4"/>
      <c r="H65" s="4"/>
      <c r="I65" s="225">
        <f>I66+I70+I72</f>
        <v>1123480.1</v>
      </c>
      <c r="J65" s="213"/>
      <c r="K65" s="214"/>
      <c r="L65" s="6"/>
      <c r="M65" s="541"/>
      <c r="N65" s="253">
        <f>N66+N70+N72</f>
        <v>0</v>
      </c>
      <c r="O65" s="254">
        <f>O66+O70+O72</f>
        <v>1123480.1</v>
      </c>
    </row>
    <row r="66" spans="1:15" ht="36.75" customHeight="1">
      <c r="A66" s="478" t="s">
        <v>145</v>
      </c>
      <c r="B66" s="7" t="s">
        <v>469</v>
      </c>
      <c r="C66" s="7" t="s">
        <v>180</v>
      </c>
      <c r="D66" s="7"/>
      <c r="E66" s="4"/>
      <c r="F66" s="4"/>
      <c r="G66" s="4"/>
      <c r="H66" s="4"/>
      <c r="I66" s="220">
        <f>I67</f>
        <v>734172</v>
      </c>
      <c r="J66" s="213"/>
      <c r="K66" s="214"/>
      <c r="L66" s="6"/>
      <c r="M66" s="541"/>
      <c r="N66" s="229">
        <f>N67</f>
        <v>0</v>
      </c>
      <c r="O66" s="240">
        <f>O67</f>
        <v>734172</v>
      </c>
    </row>
    <row r="67" spans="1:15" ht="68.25" customHeight="1">
      <c r="A67" s="478" t="s">
        <v>92</v>
      </c>
      <c r="B67" s="7" t="s">
        <v>469</v>
      </c>
      <c r="C67" s="7" t="s">
        <v>180</v>
      </c>
      <c r="D67" s="7" t="s">
        <v>485</v>
      </c>
      <c r="E67" s="4" t="s">
        <v>330</v>
      </c>
      <c r="F67" s="4" t="s">
        <v>168</v>
      </c>
      <c r="G67" s="4" t="s">
        <v>274</v>
      </c>
      <c r="H67" s="4" t="s">
        <v>277</v>
      </c>
      <c r="I67" s="220">
        <f>'По разделам и подразделам'!F15</f>
        <v>734172</v>
      </c>
      <c r="J67" s="213"/>
      <c r="K67" s="214"/>
      <c r="L67" s="6"/>
      <c r="M67" s="541"/>
      <c r="N67" s="229">
        <f>'По разделам и подразделам'!M15</f>
        <v>0</v>
      </c>
      <c r="O67" s="240">
        <f>I67+N67</f>
        <v>734172</v>
      </c>
    </row>
    <row r="68" spans="1:15" ht="27.75" customHeight="1" hidden="1">
      <c r="A68" s="478" t="s">
        <v>360</v>
      </c>
      <c r="B68" s="7" t="s">
        <v>469</v>
      </c>
      <c r="C68" s="7" t="s">
        <v>361</v>
      </c>
      <c r="D68" s="7"/>
      <c r="E68" s="4"/>
      <c r="F68" s="4"/>
      <c r="G68" s="4"/>
      <c r="H68" s="4"/>
      <c r="I68" s="220">
        <f>I69</f>
        <v>0</v>
      </c>
      <c r="J68" s="213"/>
      <c r="K68" s="214"/>
      <c r="L68" s="6"/>
      <c r="M68" s="541"/>
      <c r="N68" s="229">
        <v>0</v>
      </c>
      <c r="O68" s="240">
        <v>0</v>
      </c>
    </row>
    <row r="69" spans="1:15" ht="51" customHeight="1" hidden="1">
      <c r="A69" s="478" t="s">
        <v>362</v>
      </c>
      <c r="B69" s="7" t="s">
        <v>469</v>
      </c>
      <c r="C69" s="7" t="s">
        <v>361</v>
      </c>
      <c r="D69" s="7" t="s">
        <v>485</v>
      </c>
      <c r="E69" s="4" t="s">
        <v>365</v>
      </c>
      <c r="F69" s="4" t="s">
        <v>170</v>
      </c>
      <c r="G69" s="4" t="s">
        <v>274</v>
      </c>
      <c r="H69" s="4" t="s">
        <v>297</v>
      </c>
      <c r="I69" s="220"/>
      <c r="J69" s="213"/>
      <c r="K69" s="214"/>
      <c r="L69" s="6"/>
      <c r="M69" s="541"/>
      <c r="N69" s="229">
        <v>0</v>
      </c>
      <c r="O69" s="240">
        <v>0</v>
      </c>
    </row>
    <row r="70" spans="1:15" ht="21.75" customHeight="1">
      <c r="A70" s="478" t="s">
        <v>503</v>
      </c>
      <c r="B70" s="7" t="s">
        <v>469</v>
      </c>
      <c r="C70" s="7" t="s">
        <v>361</v>
      </c>
      <c r="D70" s="7"/>
      <c r="E70" s="4"/>
      <c r="F70" s="4"/>
      <c r="G70" s="4"/>
      <c r="H70" s="4"/>
      <c r="I70" s="220">
        <f>I71</f>
        <v>57000</v>
      </c>
      <c r="J70" s="213"/>
      <c r="K70" s="214"/>
      <c r="L70" s="6"/>
      <c r="M70" s="541"/>
      <c r="N70" s="229">
        <f>N71</f>
        <v>0</v>
      </c>
      <c r="O70" s="240">
        <f>O71</f>
        <v>57000</v>
      </c>
    </row>
    <row r="71" spans="1:15" ht="36.75" customHeight="1">
      <c r="A71" s="478" t="s">
        <v>329</v>
      </c>
      <c r="B71" s="7" t="s">
        <v>469</v>
      </c>
      <c r="C71" s="7" t="s">
        <v>361</v>
      </c>
      <c r="D71" s="7" t="s">
        <v>485</v>
      </c>
      <c r="E71" s="4" t="s">
        <v>365</v>
      </c>
      <c r="F71" s="4" t="s">
        <v>170</v>
      </c>
      <c r="G71" s="4" t="s">
        <v>274</v>
      </c>
      <c r="H71" s="4" t="s">
        <v>297</v>
      </c>
      <c r="I71" s="220">
        <f>'По разделам и подразделам'!F68</f>
        <v>57000</v>
      </c>
      <c r="J71" s="213"/>
      <c r="K71" s="214"/>
      <c r="L71" s="6"/>
      <c r="M71" s="541"/>
      <c r="N71" s="229">
        <f>'По разделам и подразделам'!M68</f>
        <v>0</v>
      </c>
      <c r="O71" s="240">
        <f>I71+N71</f>
        <v>57000</v>
      </c>
    </row>
    <row r="72" spans="1:15" ht="24.75" customHeight="1">
      <c r="A72" s="478" t="s">
        <v>156</v>
      </c>
      <c r="B72" s="7" t="s">
        <v>469</v>
      </c>
      <c r="C72" s="7" t="s">
        <v>182</v>
      </c>
      <c r="D72" s="7"/>
      <c r="E72" s="4"/>
      <c r="F72" s="4"/>
      <c r="G72" s="4"/>
      <c r="H72" s="4"/>
      <c r="I72" s="220">
        <f>SUM(I76:I84)</f>
        <v>332308.1</v>
      </c>
      <c r="J72" s="220">
        <f aca="true" t="shared" si="1" ref="J72:O72">SUM(J76:J84)</f>
        <v>0</v>
      </c>
      <c r="K72" s="220">
        <f t="shared" si="1"/>
        <v>0</v>
      </c>
      <c r="L72" s="220">
        <f t="shared" si="1"/>
        <v>0</v>
      </c>
      <c r="M72" s="220">
        <f t="shared" si="1"/>
        <v>0</v>
      </c>
      <c r="N72" s="220">
        <f t="shared" si="1"/>
        <v>0</v>
      </c>
      <c r="O72" s="220">
        <f t="shared" si="1"/>
        <v>332308.1</v>
      </c>
    </row>
    <row r="73" spans="1:15" ht="81" customHeight="1" hidden="1">
      <c r="A73" s="478" t="s">
        <v>366</v>
      </c>
      <c r="B73" s="7" t="s">
        <v>469</v>
      </c>
      <c r="C73" s="7" t="s">
        <v>182</v>
      </c>
      <c r="D73" s="7" t="s">
        <v>485</v>
      </c>
      <c r="E73" s="4" t="s">
        <v>89</v>
      </c>
      <c r="F73" s="4" t="s">
        <v>476</v>
      </c>
      <c r="G73" s="4" t="s">
        <v>274</v>
      </c>
      <c r="H73" s="4" t="s">
        <v>278</v>
      </c>
      <c r="I73" s="220">
        <f>'По разделам и подразделам'!F24</f>
        <v>0</v>
      </c>
      <c r="J73" s="213"/>
      <c r="K73" s="214"/>
      <c r="L73" s="6"/>
      <c r="M73" s="541"/>
      <c r="N73" s="229">
        <v>0</v>
      </c>
      <c r="O73" s="240">
        <v>0</v>
      </c>
    </row>
    <row r="74" spans="1:15" ht="81" customHeight="1" hidden="1">
      <c r="A74" s="478" t="s">
        <v>77</v>
      </c>
      <c r="B74" s="7" t="s">
        <v>469</v>
      </c>
      <c r="C74" s="7" t="s">
        <v>182</v>
      </c>
      <c r="D74" s="7" t="s">
        <v>485</v>
      </c>
      <c r="E74" s="4" t="s">
        <v>78</v>
      </c>
      <c r="F74" s="4" t="s">
        <v>476</v>
      </c>
      <c r="G74" s="4" t="s">
        <v>274</v>
      </c>
      <c r="H74" s="4" t="s">
        <v>279</v>
      </c>
      <c r="I74" s="220">
        <f>'По разделам и подразделам'!F46</f>
        <v>36766</v>
      </c>
      <c r="J74" s="213"/>
      <c r="K74" s="214"/>
      <c r="L74" s="6"/>
      <c r="M74" s="541"/>
      <c r="N74" s="229">
        <v>0</v>
      </c>
      <c r="O74" s="240">
        <v>0</v>
      </c>
    </row>
    <row r="75" spans="1:15" ht="83.25" customHeight="1" hidden="1">
      <c r="A75" s="107" t="s">
        <v>93</v>
      </c>
      <c r="B75" s="7" t="s">
        <v>469</v>
      </c>
      <c r="C75" s="7" t="s">
        <v>182</v>
      </c>
      <c r="D75" s="7" t="s">
        <v>485</v>
      </c>
      <c r="E75" s="4" t="s">
        <v>95</v>
      </c>
      <c r="F75" s="4" t="s">
        <v>476</v>
      </c>
      <c r="G75" s="4" t="s">
        <v>274</v>
      </c>
      <c r="H75" s="4" t="s">
        <v>471</v>
      </c>
      <c r="I75" s="220"/>
      <c r="J75" s="213"/>
      <c r="K75" s="214"/>
      <c r="L75" s="6"/>
      <c r="M75" s="541"/>
      <c r="N75" s="229">
        <v>0</v>
      </c>
      <c r="O75" s="240">
        <v>0</v>
      </c>
    </row>
    <row r="76" spans="1:15" ht="57" customHeight="1">
      <c r="A76" s="371" t="s">
        <v>691</v>
      </c>
      <c r="B76" s="7" t="s">
        <v>469</v>
      </c>
      <c r="C76" s="7" t="s">
        <v>182</v>
      </c>
      <c r="D76" s="7" t="s">
        <v>485</v>
      </c>
      <c r="E76" s="4" t="s">
        <v>603</v>
      </c>
      <c r="F76" s="372" t="s">
        <v>169</v>
      </c>
      <c r="G76" s="372" t="s">
        <v>274</v>
      </c>
      <c r="H76" s="4" t="s">
        <v>282</v>
      </c>
      <c r="I76" s="220">
        <f>'Ведомственные расходы'!G63</f>
        <v>47457</v>
      </c>
      <c r="J76" s="220">
        <f>'Ведомственные расходы'!H63</f>
        <v>0</v>
      </c>
      <c r="K76" s="220">
        <f>'Ведомственные расходы'!I63</f>
        <v>0</v>
      </c>
      <c r="L76" s="220">
        <f>'Ведомственные расходы'!J63</f>
        <v>0</v>
      </c>
      <c r="M76" s="220">
        <f>'Ведомственные расходы'!K63</f>
        <v>0</v>
      </c>
      <c r="N76" s="220">
        <f>'Ведомственные расходы'!N63</f>
        <v>0</v>
      </c>
      <c r="O76" s="240">
        <f>I76+N76</f>
        <v>47457</v>
      </c>
    </row>
    <row r="77" spans="1:15" ht="34.5" customHeight="1">
      <c r="A77" s="371" t="s">
        <v>602</v>
      </c>
      <c r="B77" s="7" t="s">
        <v>469</v>
      </c>
      <c r="C77" s="7" t="s">
        <v>182</v>
      </c>
      <c r="D77" s="7" t="s">
        <v>485</v>
      </c>
      <c r="E77" s="4" t="s">
        <v>603</v>
      </c>
      <c r="F77" s="372" t="s">
        <v>170</v>
      </c>
      <c r="G77" s="372" t="s">
        <v>274</v>
      </c>
      <c r="H77" s="4" t="s">
        <v>282</v>
      </c>
      <c r="I77" s="220">
        <f>'По разделам и подразделам'!F63</f>
        <v>145300</v>
      </c>
      <c r="J77" s="213"/>
      <c r="K77" s="214"/>
      <c r="L77" s="6"/>
      <c r="M77" s="541"/>
      <c r="N77" s="229">
        <f>'По разделам и подразделам'!M63</f>
        <v>0</v>
      </c>
      <c r="O77" s="240">
        <f>I77+N77</f>
        <v>145300</v>
      </c>
    </row>
    <row r="78" spans="1:15" ht="81.75" customHeight="1">
      <c r="A78" s="371" t="s">
        <v>601</v>
      </c>
      <c r="B78" s="7" t="s">
        <v>469</v>
      </c>
      <c r="C78" s="7" t="s">
        <v>182</v>
      </c>
      <c r="D78" s="7" t="s">
        <v>485</v>
      </c>
      <c r="E78" s="4" t="s">
        <v>89</v>
      </c>
      <c r="F78" s="372" t="s">
        <v>476</v>
      </c>
      <c r="G78" s="372" t="s">
        <v>274</v>
      </c>
      <c r="H78" s="4" t="s">
        <v>471</v>
      </c>
      <c r="I78" s="220">
        <f>'По разделам и подразделам'!F54</f>
        <v>7400</v>
      </c>
      <c r="J78" s="213"/>
      <c r="K78" s="214"/>
      <c r="L78" s="6"/>
      <c r="M78" s="541"/>
      <c r="N78" s="229">
        <f>'По разделам и подразделам'!M54</f>
        <v>0</v>
      </c>
      <c r="O78" s="240">
        <f>I78+N78</f>
        <v>7400</v>
      </c>
    </row>
    <row r="79" spans="1:15" ht="82.5" customHeight="1">
      <c r="A79" s="478" t="s">
        <v>94</v>
      </c>
      <c r="B79" s="7" t="s">
        <v>469</v>
      </c>
      <c r="C79" s="7" t="s">
        <v>182</v>
      </c>
      <c r="D79" s="7" t="s">
        <v>485</v>
      </c>
      <c r="E79" s="4" t="s">
        <v>90</v>
      </c>
      <c r="F79" s="4" t="s">
        <v>476</v>
      </c>
      <c r="G79" s="4" t="s">
        <v>274</v>
      </c>
      <c r="H79" s="4" t="s">
        <v>471</v>
      </c>
      <c r="I79" s="220">
        <f>'По разделам и подразделам'!F56</f>
        <v>5885.1</v>
      </c>
      <c r="J79" s="213"/>
      <c r="K79" s="214"/>
      <c r="L79" s="6"/>
      <c r="M79" s="541"/>
      <c r="N79" s="229">
        <f>'По разделам и подразделам'!M56</f>
        <v>0</v>
      </c>
      <c r="O79" s="240">
        <f>I79+N79</f>
        <v>5885.1</v>
      </c>
    </row>
    <row r="80" spans="1:15" ht="21.75" customHeight="1" hidden="1">
      <c r="A80" s="478" t="s">
        <v>503</v>
      </c>
      <c r="B80" s="7" t="s">
        <v>469</v>
      </c>
      <c r="C80" s="7" t="s">
        <v>361</v>
      </c>
      <c r="D80" s="7"/>
      <c r="E80" s="4"/>
      <c r="F80" s="4"/>
      <c r="G80" s="4"/>
      <c r="H80" s="4"/>
      <c r="I80" s="220">
        <f>I81</f>
        <v>0</v>
      </c>
      <c r="J80" s="213"/>
      <c r="K80" s="214"/>
      <c r="L80" s="6"/>
      <c r="M80" s="541"/>
      <c r="N80" s="229">
        <v>0</v>
      </c>
      <c r="O80" s="240">
        <v>0</v>
      </c>
    </row>
    <row r="81" spans="1:15" ht="21" customHeight="1" hidden="1">
      <c r="A81" s="478" t="s">
        <v>364</v>
      </c>
      <c r="B81" s="7" t="s">
        <v>469</v>
      </c>
      <c r="C81" s="7" t="s">
        <v>361</v>
      </c>
      <c r="D81" s="7" t="s">
        <v>485</v>
      </c>
      <c r="E81" s="4" t="s">
        <v>365</v>
      </c>
      <c r="F81" s="4" t="s">
        <v>170</v>
      </c>
      <c r="G81" s="4" t="s">
        <v>274</v>
      </c>
      <c r="H81" s="4" t="s">
        <v>297</v>
      </c>
      <c r="I81" s="220"/>
      <c r="J81" s="213"/>
      <c r="K81" s="214"/>
      <c r="L81" s="6"/>
      <c r="M81" s="541"/>
      <c r="N81" s="229">
        <v>0</v>
      </c>
      <c r="O81" s="240">
        <v>0</v>
      </c>
    </row>
    <row r="82" spans="1:15" ht="81" customHeight="1">
      <c r="A82" s="478" t="s">
        <v>77</v>
      </c>
      <c r="B82" s="7" t="s">
        <v>469</v>
      </c>
      <c r="C82" s="7" t="s">
        <v>182</v>
      </c>
      <c r="D82" s="7" t="s">
        <v>485</v>
      </c>
      <c r="E82" s="4" t="s">
        <v>78</v>
      </c>
      <c r="F82" s="4" t="s">
        <v>476</v>
      </c>
      <c r="G82" s="4" t="s">
        <v>274</v>
      </c>
      <c r="H82" s="4" t="s">
        <v>279</v>
      </c>
      <c r="I82" s="220">
        <f>'По разделам и подразделам'!F46</f>
        <v>36766</v>
      </c>
      <c r="J82" s="213"/>
      <c r="K82" s="214"/>
      <c r="L82" s="6"/>
      <c r="M82" s="541"/>
      <c r="N82" s="229">
        <f>'По разделам и подразделам'!M46</f>
        <v>0</v>
      </c>
      <c r="O82" s="240">
        <f>I82+N82</f>
        <v>36766</v>
      </c>
    </row>
    <row r="83" spans="1:15" ht="66.75" customHeight="1">
      <c r="A83" s="478" t="s">
        <v>79</v>
      </c>
      <c r="B83" s="7" t="s">
        <v>469</v>
      </c>
      <c r="C83" s="7" t="s">
        <v>182</v>
      </c>
      <c r="D83" s="7" t="s">
        <v>485</v>
      </c>
      <c r="E83" s="4" t="s">
        <v>91</v>
      </c>
      <c r="F83" s="4" t="s">
        <v>168</v>
      </c>
      <c r="G83" s="4" t="s">
        <v>277</v>
      </c>
      <c r="H83" s="4" t="s">
        <v>278</v>
      </c>
      <c r="I83" s="220">
        <f>'По разделам и подразделам'!F91</f>
        <v>79800</v>
      </c>
      <c r="J83" s="213"/>
      <c r="K83" s="214"/>
      <c r="L83" s="6"/>
      <c r="M83" s="541"/>
      <c r="N83" s="229">
        <f>'По разделам и подразделам'!M91</f>
        <v>0</v>
      </c>
      <c r="O83" s="240">
        <f>I83+N83</f>
        <v>79800</v>
      </c>
    </row>
    <row r="84" spans="1:15" ht="50.25" customHeight="1">
      <c r="A84" s="478" t="s">
        <v>80</v>
      </c>
      <c r="B84" s="7" t="s">
        <v>469</v>
      </c>
      <c r="C84" s="7" t="s">
        <v>182</v>
      </c>
      <c r="D84" s="7" t="s">
        <v>485</v>
      </c>
      <c r="E84" s="4" t="s">
        <v>91</v>
      </c>
      <c r="F84" s="4" t="s">
        <v>169</v>
      </c>
      <c r="G84" s="4" t="s">
        <v>277</v>
      </c>
      <c r="H84" s="4" t="s">
        <v>278</v>
      </c>
      <c r="I84" s="220">
        <f>'По разделам и подразделам'!F93</f>
        <v>9700</v>
      </c>
      <c r="J84" s="213"/>
      <c r="K84" s="214"/>
      <c r="L84" s="6"/>
      <c r="M84" s="541"/>
      <c r="N84" s="229">
        <f>'По разделам и подразделам'!M93</f>
        <v>0</v>
      </c>
      <c r="O84" s="240">
        <f>I84+N84</f>
        <v>9700</v>
      </c>
    </row>
    <row r="85" spans="1:15" ht="25.5" customHeight="1" thickBot="1">
      <c r="A85" s="550" t="s">
        <v>183</v>
      </c>
      <c r="B85" s="553"/>
      <c r="C85" s="553"/>
      <c r="D85" s="553"/>
      <c r="E85" s="554"/>
      <c r="F85" s="554"/>
      <c r="G85" s="554"/>
      <c r="H85" s="554"/>
      <c r="I85" s="555">
        <f>I64+I65</f>
        <v>6498118.18</v>
      </c>
      <c r="J85" s="551"/>
      <c r="K85" s="551"/>
      <c r="L85" s="552"/>
      <c r="M85" s="552"/>
      <c r="N85" s="253">
        <f>N64+N65</f>
        <v>1068000</v>
      </c>
      <c r="O85" s="254">
        <f>O64+O65</f>
        <v>7566118.18</v>
      </c>
    </row>
    <row r="86" spans="2:8" ht="12.75">
      <c r="B86" s="174"/>
      <c r="C86" s="174"/>
      <c r="D86" s="174"/>
      <c r="E86" s="174"/>
      <c r="F86" s="174"/>
      <c r="G86" s="174"/>
      <c r="H86" s="174"/>
    </row>
    <row r="87" spans="2:8" ht="12.75">
      <c r="B87" s="174"/>
      <c r="C87" s="174"/>
      <c r="D87" s="174"/>
      <c r="E87" s="174"/>
      <c r="F87" s="174"/>
      <c r="G87" s="174"/>
      <c r="H87" s="174"/>
    </row>
    <row r="88" spans="2:8" ht="12.75">
      <c r="B88" s="174"/>
      <c r="C88" s="174"/>
      <c r="D88" s="174"/>
      <c r="E88" s="174"/>
      <c r="F88" s="174"/>
      <c r="G88" s="174"/>
      <c r="H88" s="174"/>
    </row>
    <row r="89" spans="2:8" ht="12.75">
      <c r="B89" s="174"/>
      <c r="C89" s="174"/>
      <c r="D89" s="174"/>
      <c r="E89" s="174"/>
      <c r="F89" s="174"/>
      <c r="G89" s="174"/>
      <c r="H89" s="174"/>
    </row>
    <row r="90" spans="2:8" ht="12.75">
      <c r="B90" s="174"/>
      <c r="C90" s="174"/>
      <c r="D90" s="174"/>
      <c r="E90" s="174"/>
      <c r="F90" s="174"/>
      <c r="G90" s="174"/>
      <c r="H90" s="174"/>
    </row>
    <row r="91" spans="2:8" ht="12.75">
      <c r="B91" s="174"/>
      <c r="C91" s="174"/>
      <c r="D91" s="174"/>
      <c r="E91" s="174"/>
      <c r="F91" s="174"/>
      <c r="G91" s="174"/>
      <c r="H91" s="174"/>
    </row>
    <row r="92" spans="2:8" ht="12.75">
      <c r="B92" s="174"/>
      <c r="C92" s="174"/>
      <c r="D92" s="174"/>
      <c r="E92" s="174"/>
      <c r="F92" s="174"/>
      <c r="G92" s="174"/>
      <c r="H92" s="174"/>
    </row>
    <row r="93" spans="2:8" ht="12.75">
      <c r="B93" s="174"/>
      <c r="C93" s="174"/>
      <c r="D93" s="174"/>
      <c r="E93" s="174"/>
      <c r="F93" s="174"/>
      <c r="G93" s="174"/>
      <c r="H93" s="174"/>
    </row>
    <row r="94" spans="2:8" ht="12.75">
      <c r="B94" s="174"/>
      <c r="C94" s="174"/>
      <c r="D94" s="174"/>
      <c r="E94" s="174"/>
      <c r="F94" s="174"/>
      <c r="G94" s="174"/>
      <c r="H94" s="174"/>
    </row>
    <row r="95" spans="2:8" ht="12.75">
      <c r="B95" s="174"/>
      <c r="C95" s="174"/>
      <c r="D95" s="174"/>
      <c r="E95" s="174"/>
      <c r="F95" s="174"/>
      <c r="G95" s="174"/>
      <c r="H95" s="174"/>
    </row>
    <row r="96" spans="2:8" ht="12.75">
      <c r="B96" s="174"/>
      <c r="C96" s="174"/>
      <c r="D96" s="174"/>
      <c r="E96" s="174"/>
      <c r="F96" s="174"/>
      <c r="G96" s="174"/>
      <c r="H96" s="174"/>
    </row>
    <row r="97" spans="2:8" ht="12.75">
      <c r="B97" s="174"/>
      <c r="C97" s="174"/>
      <c r="D97" s="174"/>
      <c r="E97" s="174"/>
      <c r="F97" s="174"/>
      <c r="G97" s="174"/>
      <c r="H97" s="174"/>
    </row>
    <row r="98" spans="2:8" ht="12.75">
      <c r="B98" s="174"/>
      <c r="C98" s="174"/>
      <c r="D98" s="174"/>
      <c r="E98" s="174"/>
      <c r="F98" s="174"/>
      <c r="G98" s="174"/>
      <c r="H98" s="174"/>
    </row>
    <row r="99" spans="2:8" ht="12.75">
      <c r="B99" s="174"/>
      <c r="C99" s="174"/>
      <c r="D99" s="174"/>
      <c r="E99" s="174"/>
      <c r="F99" s="174"/>
      <c r="G99" s="174"/>
      <c r="H99" s="174"/>
    </row>
    <row r="100" spans="2:8" ht="12.75">
      <c r="B100" s="174"/>
      <c r="C100" s="174"/>
      <c r="D100" s="174"/>
      <c r="E100" s="174"/>
      <c r="F100" s="174"/>
      <c r="G100" s="174"/>
      <c r="H100" s="174"/>
    </row>
    <row r="101" spans="2:8" ht="12.75">
      <c r="B101" s="174"/>
      <c r="C101" s="174"/>
      <c r="D101" s="174"/>
      <c r="E101" s="174"/>
      <c r="F101" s="174"/>
      <c r="G101" s="174"/>
      <c r="H101" s="174"/>
    </row>
    <row r="102" spans="2:8" ht="12.75">
      <c r="B102" s="174"/>
      <c r="C102" s="174"/>
      <c r="D102" s="174"/>
      <c r="E102" s="174"/>
      <c r="F102" s="174"/>
      <c r="G102" s="174"/>
      <c r="H102" s="174"/>
    </row>
    <row r="103" spans="2:8" ht="12.75">
      <c r="B103" s="174"/>
      <c r="C103" s="174"/>
      <c r="D103" s="174"/>
      <c r="E103" s="174"/>
      <c r="F103" s="174"/>
      <c r="G103" s="174"/>
      <c r="H103" s="174"/>
    </row>
    <row r="104" spans="2:8" ht="12.75">
      <c r="B104" s="174"/>
      <c r="C104" s="174"/>
      <c r="D104" s="174"/>
      <c r="E104" s="174"/>
      <c r="F104" s="174"/>
      <c r="G104" s="174"/>
      <c r="H104" s="174"/>
    </row>
    <row r="105" spans="2:8" ht="12.75">
      <c r="B105" s="174"/>
      <c r="C105" s="174"/>
      <c r="D105" s="174"/>
      <c r="E105" s="174"/>
      <c r="F105" s="174"/>
      <c r="G105" s="174"/>
      <c r="H105" s="174"/>
    </row>
    <row r="106" spans="2:8" ht="12.75">
      <c r="B106" s="174"/>
      <c r="C106" s="174"/>
      <c r="D106" s="174"/>
      <c r="E106" s="174"/>
      <c r="F106" s="174"/>
      <c r="G106" s="174"/>
      <c r="H106" s="174"/>
    </row>
    <row r="107" spans="2:8" ht="12.75">
      <c r="B107" s="174"/>
      <c r="C107" s="174"/>
      <c r="D107" s="174"/>
      <c r="E107" s="174"/>
      <c r="F107" s="174"/>
      <c r="G107" s="174"/>
      <c r="H107" s="174"/>
    </row>
    <row r="108" spans="2:8" ht="12.75">
      <c r="B108" s="174"/>
      <c r="C108" s="174"/>
      <c r="D108" s="174"/>
      <c r="E108" s="174"/>
      <c r="F108" s="174"/>
      <c r="G108" s="174"/>
      <c r="H108" s="174"/>
    </row>
    <row r="109" spans="2:8" ht="12.75">
      <c r="B109" s="174"/>
      <c r="C109" s="174"/>
      <c r="D109" s="174"/>
      <c r="E109" s="174"/>
      <c r="F109" s="174"/>
      <c r="G109" s="174"/>
      <c r="H109" s="174"/>
    </row>
    <row r="110" spans="2:8" ht="12.75">
      <c r="B110" s="174"/>
      <c r="C110" s="174"/>
      <c r="D110" s="174"/>
      <c r="E110" s="174"/>
      <c r="F110" s="174"/>
      <c r="G110" s="174"/>
      <c r="H110" s="174"/>
    </row>
    <row r="111" spans="2:8" ht="12.75">
      <c r="B111" s="174"/>
      <c r="C111" s="174"/>
      <c r="D111" s="174"/>
      <c r="E111" s="174"/>
      <c r="F111" s="174"/>
      <c r="G111" s="174"/>
      <c r="H111" s="174"/>
    </row>
    <row r="112" spans="2:8" ht="12.75">
      <c r="B112" s="174"/>
      <c r="C112" s="174"/>
      <c r="D112" s="174"/>
      <c r="E112" s="174"/>
      <c r="F112" s="174"/>
      <c r="G112" s="174"/>
      <c r="H112" s="174"/>
    </row>
    <row r="113" spans="2:8" ht="12.75">
      <c r="B113" s="174"/>
      <c r="C113" s="174"/>
      <c r="D113" s="174"/>
      <c r="E113" s="174"/>
      <c r="F113" s="174"/>
      <c r="G113" s="174"/>
      <c r="H113" s="174"/>
    </row>
    <row r="114" spans="2:8" ht="12.75">
      <c r="B114" s="174"/>
      <c r="C114" s="174"/>
      <c r="D114" s="174"/>
      <c r="E114" s="174"/>
      <c r="F114" s="174"/>
      <c r="G114" s="174"/>
      <c r="H114" s="174"/>
    </row>
    <row r="115" spans="2:8" ht="12.75">
      <c r="B115" s="174"/>
      <c r="C115" s="174"/>
      <c r="D115" s="174"/>
      <c r="E115" s="174"/>
      <c r="F115" s="174"/>
      <c r="G115" s="174"/>
      <c r="H115" s="174"/>
    </row>
    <row r="116" spans="2:8" ht="12.75">
      <c r="B116" s="174"/>
      <c r="C116" s="174"/>
      <c r="D116" s="174"/>
      <c r="E116" s="174"/>
      <c r="F116" s="174"/>
      <c r="G116" s="174"/>
      <c r="H116" s="174"/>
    </row>
    <row r="117" spans="2:8" ht="12.75">
      <c r="B117" s="174"/>
      <c r="C117" s="174"/>
      <c r="D117" s="174"/>
      <c r="E117" s="174"/>
      <c r="F117" s="174"/>
      <c r="G117" s="174"/>
      <c r="H117" s="174"/>
    </row>
    <row r="118" spans="2:8" ht="12.75">
      <c r="B118" s="174"/>
      <c r="C118" s="174"/>
      <c r="D118" s="174"/>
      <c r="E118" s="174"/>
      <c r="F118" s="174"/>
      <c r="G118" s="174"/>
      <c r="H118" s="174"/>
    </row>
    <row r="119" spans="2:8" ht="12.75">
      <c r="B119" s="174"/>
      <c r="C119" s="174"/>
      <c r="D119" s="174"/>
      <c r="E119" s="174"/>
      <c r="F119" s="174"/>
      <c r="G119" s="174"/>
      <c r="H119" s="174"/>
    </row>
    <row r="120" spans="2:8" ht="12.75">
      <c r="B120" s="174"/>
      <c r="C120" s="174"/>
      <c r="D120" s="174"/>
      <c r="E120" s="174"/>
      <c r="F120" s="174"/>
      <c r="G120" s="174"/>
      <c r="H120" s="174"/>
    </row>
    <row r="121" spans="2:8" ht="12.75">
      <c r="B121" s="174"/>
      <c r="C121" s="174"/>
      <c r="D121" s="174"/>
      <c r="E121" s="174"/>
      <c r="F121" s="174"/>
      <c r="G121" s="174"/>
      <c r="H121" s="174"/>
    </row>
    <row r="122" spans="2:8" ht="12.75">
      <c r="B122" s="174"/>
      <c r="C122" s="174"/>
      <c r="D122" s="174"/>
      <c r="E122" s="174"/>
      <c r="F122" s="174"/>
      <c r="G122" s="174"/>
      <c r="H122" s="174"/>
    </row>
    <row r="123" spans="2:8" ht="12.75">
      <c r="B123" s="174"/>
      <c r="C123" s="174"/>
      <c r="D123" s="174"/>
      <c r="E123" s="174"/>
      <c r="F123" s="174"/>
      <c r="G123" s="174"/>
      <c r="H123" s="174"/>
    </row>
    <row r="124" spans="2:8" ht="12.75">
      <c r="B124" s="174"/>
      <c r="C124" s="174"/>
      <c r="D124" s="174"/>
      <c r="E124" s="174"/>
      <c r="F124" s="174"/>
      <c r="G124" s="174"/>
      <c r="H124" s="174"/>
    </row>
    <row r="125" spans="2:8" ht="12.75">
      <c r="B125" s="174"/>
      <c r="C125" s="174"/>
      <c r="D125" s="174"/>
      <c r="E125" s="174"/>
      <c r="F125" s="174"/>
      <c r="G125" s="174"/>
      <c r="H125" s="174"/>
    </row>
    <row r="126" spans="2:8" ht="12.75">
      <c r="B126" s="174"/>
      <c r="C126" s="174"/>
      <c r="D126" s="174"/>
      <c r="E126" s="174"/>
      <c r="F126" s="174"/>
      <c r="G126" s="174"/>
      <c r="H126" s="174"/>
    </row>
    <row r="127" spans="2:8" ht="12.75">
      <c r="B127" s="174"/>
      <c r="C127" s="174"/>
      <c r="D127" s="174"/>
      <c r="E127" s="174"/>
      <c r="F127" s="174"/>
      <c r="G127" s="174"/>
      <c r="H127" s="174"/>
    </row>
    <row r="128" spans="2:8" ht="12.75">
      <c r="B128" s="174"/>
      <c r="C128" s="174"/>
      <c r="D128" s="174"/>
      <c r="E128" s="174"/>
      <c r="F128" s="174"/>
      <c r="G128" s="174"/>
      <c r="H128" s="174"/>
    </row>
    <row r="129" spans="2:8" ht="12.75">
      <c r="B129" s="174"/>
      <c r="C129" s="174"/>
      <c r="D129" s="174"/>
      <c r="E129" s="174"/>
      <c r="F129" s="174"/>
      <c r="G129" s="174"/>
      <c r="H129" s="174"/>
    </row>
    <row r="130" spans="2:8" ht="12.75">
      <c r="B130" s="174"/>
      <c r="C130" s="174"/>
      <c r="D130" s="174"/>
      <c r="E130" s="174"/>
      <c r="F130" s="174"/>
      <c r="G130" s="174"/>
      <c r="H130" s="174"/>
    </row>
    <row r="131" spans="2:8" ht="12.75">
      <c r="B131" s="174"/>
      <c r="C131" s="174"/>
      <c r="D131" s="174"/>
      <c r="E131" s="174"/>
      <c r="F131" s="174"/>
      <c r="G131" s="174"/>
      <c r="H131" s="174"/>
    </row>
    <row r="132" spans="2:8" ht="12.75">
      <c r="B132" s="174"/>
      <c r="C132" s="174"/>
      <c r="D132" s="174"/>
      <c r="E132" s="174"/>
      <c r="F132" s="174"/>
      <c r="G132" s="174"/>
      <c r="H132" s="174"/>
    </row>
    <row r="133" spans="2:8" ht="12.75">
      <c r="B133" s="174"/>
      <c r="C133" s="174"/>
      <c r="D133" s="174"/>
      <c r="E133" s="174"/>
      <c r="F133" s="174"/>
      <c r="G133" s="174"/>
      <c r="H133" s="174"/>
    </row>
    <row r="134" spans="2:8" ht="12.75">
      <c r="B134" s="174"/>
      <c r="C134" s="174"/>
      <c r="D134" s="174"/>
      <c r="E134" s="174"/>
      <c r="F134" s="174"/>
      <c r="G134" s="174"/>
      <c r="H134" s="174"/>
    </row>
    <row r="135" spans="2:8" ht="12.75">
      <c r="B135" s="174"/>
      <c r="C135" s="174"/>
      <c r="D135" s="174"/>
      <c r="E135" s="174"/>
      <c r="F135" s="174"/>
      <c r="G135" s="174"/>
      <c r="H135" s="174"/>
    </row>
    <row r="136" spans="2:8" ht="12.75">
      <c r="B136" s="174"/>
      <c r="C136" s="174"/>
      <c r="D136" s="174"/>
      <c r="E136" s="174"/>
      <c r="F136" s="174"/>
      <c r="G136" s="174"/>
      <c r="H136" s="174"/>
    </row>
    <row r="137" spans="2:8" ht="12.75">
      <c r="B137" s="174"/>
      <c r="C137" s="174"/>
      <c r="D137" s="174"/>
      <c r="E137" s="174"/>
      <c r="F137" s="174"/>
      <c r="G137" s="174"/>
      <c r="H137" s="174"/>
    </row>
    <row r="138" spans="2:8" ht="12.75">
      <c r="B138" s="174"/>
      <c r="C138" s="174"/>
      <c r="D138" s="174"/>
      <c r="E138" s="174"/>
      <c r="F138" s="174"/>
      <c r="G138" s="174"/>
      <c r="H138" s="174"/>
    </row>
    <row r="139" spans="2:8" ht="12.75">
      <c r="B139" s="174"/>
      <c r="C139" s="174"/>
      <c r="D139" s="174"/>
      <c r="E139" s="174"/>
      <c r="F139" s="174"/>
      <c r="G139" s="174"/>
      <c r="H139" s="174"/>
    </row>
  </sheetData>
  <sheetProtection/>
  <mergeCells count="15">
    <mergeCell ref="A4:I4"/>
    <mergeCell ref="A5:I5"/>
    <mergeCell ref="A6:I6"/>
    <mergeCell ref="A1:O1"/>
    <mergeCell ref="A2:O2"/>
    <mergeCell ref="A3:O3"/>
    <mergeCell ref="A7:O7"/>
    <mergeCell ref="N9:N10"/>
    <mergeCell ref="O9:O10"/>
    <mergeCell ref="A9:A10"/>
    <mergeCell ref="I9:I10"/>
    <mergeCell ref="B9:E9"/>
    <mergeCell ref="F9:F10"/>
    <mergeCell ref="G9:G10"/>
    <mergeCell ref="H9:H10"/>
  </mergeCells>
  <printOptions/>
  <pageMargins left="0.75" right="0.14" top="0.14" bottom="0.22" header="0.5" footer="0.22"/>
  <pageSetup fitToHeight="2" horizontalDpi="200" verticalDpi="2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47"/>
  <sheetViews>
    <sheetView zoomScalePageLayoutView="0" workbookViewId="0" topLeftCell="A35">
      <selection activeCell="M31" sqref="M31"/>
    </sheetView>
  </sheetViews>
  <sheetFormatPr defaultColWidth="9.00390625" defaultRowHeight="12.75"/>
  <cols>
    <col min="1" max="1" width="13.375" style="117" bestFit="1" customWidth="1"/>
    <col min="2" max="2" width="16.125" style="117" customWidth="1"/>
    <col min="3" max="7" width="9.125" style="117" customWidth="1"/>
    <col min="8" max="8" width="11.75390625" style="117" customWidth="1"/>
    <col min="9" max="9" width="17.625" style="117" customWidth="1"/>
    <col min="10" max="10" width="0.2421875" style="117" hidden="1" customWidth="1"/>
    <col min="11" max="11" width="12.75390625" style="117" hidden="1" customWidth="1"/>
    <col min="12" max="12" width="11.75390625" style="117" hidden="1" customWidth="1"/>
    <col min="13" max="13" width="15.125" style="117" customWidth="1"/>
    <col min="14" max="14" width="15.25390625" style="117" customWidth="1"/>
    <col min="15" max="16384" width="9.125" style="117" customWidth="1"/>
  </cols>
  <sheetData>
    <row r="1" spans="1:14" ht="18.75" customHeight="1">
      <c r="A1" s="658" t="s">
        <v>426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36" customHeight="1" thickBot="1">
      <c r="A2" s="659" t="s">
        <v>569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14" ht="30" customHeight="1">
      <c r="A3" s="660" t="s">
        <v>427</v>
      </c>
      <c r="B3" s="661"/>
      <c r="C3" s="661" t="s">
        <v>428</v>
      </c>
      <c r="D3" s="661"/>
      <c r="E3" s="661"/>
      <c r="F3" s="661"/>
      <c r="G3" s="661"/>
      <c r="H3" s="661"/>
      <c r="I3" s="566" t="s">
        <v>331</v>
      </c>
      <c r="J3" s="567" t="s">
        <v>294</v>
      </c>
      <c r="K3" s="567" t="s">
        <v>21</v>
      </c>
      <c r="L3" s="567" t="s">
        <v>429</v>
      </c>
      <c r="M3" s="112" t="s">
        <v>689</v>
      </c>
      <c r="N3" s="113" t="s">
        <v>106</v>
      </c>
    </row>
    <row r="4" spans="1:14" ht="15.75" customHeight="1">
      <c r="A4" s="662" t="s">
        <v>430</v>
      </c>
      <c r="B4" s="663"/>
      <c r="C4" s="664" t="s">
        <v>431</v>
      </c>
      <c r="D4" s="664"/>
      <c r="E4" s="664"/>
      <c r="F4" s="664"/>
      <c r="G4" s="664"/>
      <c r="H4" s="664"/>
      <c r="I4" s="265">
        <v>1845000</v>
      </c>
      <c r="J4" s="266" t="e">
        <f>J6+J9+J14+J22+J24+#REF!+#REF!</f>
        <v>#REF!</v>
      </c>
      <c r="K4" s="266" t="e">
        <f>K6+K9+K14+K22+K24+#REF!+#REF!</f>
        <v>#REF!</v>
      </c>
      <c r="L4" s="266" t="e">
        <f>L6+L9+L14+L22+L24+#REF!+#REF!</f>
        <v>#REF!</v>
      </c>
      <c r="M4" s="253">
        <f>M5+M9+M14+M26</f>
        <v>0</v>
      </c>
      <c r="N4" s="254">
        <f>N5+N9+N14+N26</f>
        <v>1845000</v>
      </c>
    </row>
    <row r="5" spans="1:14" ht="15" customHeight="1">
      <c r="A5" s="662" t="s">
        <v>432</v>
      </c>
      <c r="B5" s="663"/>
      <c r="C5" s="664" t="s">
        <v>436</v>
      </c>
      <c r="D5" s="664"/>
      <c r="E5" s="664"/>
      <c r="F5" s="664"/>
      <c r="G5" s="664"/>
      <c r="H5" s="664"/>
      <c r="I5" s="265">
        <v>166000</v>
      </c>
      <c r="J5" s="59"/>
      <c r="K5" s="59">
        <f>K6</f>
        <v>890.89</v>
      </c>
      <c r="L5" s="47">
        <f>L6</f>
        <v>925.925</v>
      </c>
      <c r="M5" s="253">
        <f>M6</f>
        <v>0</v>
      </c>
      <c r="N5" s="254">
        <f>N6</f>
        <v>166000</v>
      </c>
    </row>
    <row r="6" spans="1:14" ht="21.75" customHeight="1">
      <c r="A6" s="665" t="s">
        <v>437</v>
      </c>
      <c r="B6" s="666"/>
      <c r="C6" s="667" t="s">
        <v>438</v>
      </c>
      <c r="D6" s="667"/>
      <c r="E6" s="667"/>
      <c r="F6" s="667"/>
      <c r="G6" s="667"/>
      <c r="H6" s="667"/>
      <c r="I6" s="268">
        <v>166000</v>
      </c>
      <c r="J6" s="59"/>
      <c r="K6" s="59">
        <f>8900*10.01%</f>
        <v>890.89</v>
      </c>
      <c r="L6" s="47">
        <f>9250*10.01%</f>
        <v>925.925</v>
      </c>
      <c r="M6" s="229">
        <f>M7</f>
        <v>0</v>
      </c>
      <c r="N6" s="240">
        <f>N7</f>
        <v>166000</v>
      </c>
    </row>
    <row r="7" spans="1:14" ht="84" customHeight="1">
      <c r="A7" s="668" t="s">
        <v>559</v>
      </c>
      <c r="B7" s="669"/>
      <c r="C7" s="670" t="s">
        <v>316</v>
      </c>
      <c r="D7" s="671"/>
      <c r="E7" s="671"/>
      <c r="F7" s="671"/>
      <c r="G7" s="671"/>
      <c r="H7" s="672"/>
      <c r="I7" s="268">
        <v>166000</v>
      </c>
      <c r="J7" s="59"/>
      <c r="K7" s="59"/>
      <c r="L7" s="47"/>
      <c r="M7" s="229">
        <v>0</v>
      </c>
      <c r="N7" s="240">
        <f>I7+M7</f>
        <v>166000</v>
      </c>
    </row>
    <row r="8" spans="1:14" ht="66" customHeight="1" hidden="1">
      <c r="A8" s="668" t="s">
        <v>22</v>
      </c>
      <c r="B8" s="669"/>
      <c r="C8" s="670" t="s">
        <v>412</v>
      </c>
      <c r="D8" s="671"/>
      <c r="E8" s="671"/>
      <c r="F8" s="671"/>
      <c r="G8" s="671"/>
      <c r="H8" s="672"/>
      <c r="I8" s="268">
        <v>0</v>
      </c>
      <c r="J8" s="59"/>
      <c r="K8" s="59"/>
      <c r="L8" s="47"/>
      <c r="M8" s="229">
        <v>0</v>
      </c>
      <c r="N8" s="240">
        <v>0</v>
      </c>
    </row>
    <row r="9" spans="1:14" ht="18.75" customHeight="1">
      <c r="A9" s="662" t="s">
        <v>439</v>
      </c>
      <c r="B9" s="663"/>
      <c r="C9" s="664" t="s">
        <v>440</v>
      </c>
      <c r="D9" s="664"/>
      <c r="E9" s="664"/>
      <c r="F9" s="664"/>
      <c r="G9" s="664"/>
      <c r="H9" s="664"/>
      <c r="I9" s="265">
        <v>630000</v>
      </c>
      <c r="J9" s="266">
        <f>J10+J13</f>
        <v>0</v>
      </c>
      <c r="K9" s="266">
        <f>K10+K13</f>
        <v>240</v>
      </c>
      <c r="L9" s="266">
        <f>L10+L13</f>
        <v>242</v>
      </c>
      <c r="M9" s="253">
        <f>M10</f>
        <v>0</v>
      </c>
      <c r="N9" s="254">
        <f>N10</f>
        <v>630000</v>
      </c>
    </row>
    <row r="10" spans="1:14" ht="32.25" customHeight="1">
      <c r="A10" s="668" t="s">
        <v>560</v>
      </c>
      <c r="B10" s="669"/>
      <c r="C10" s="667" t="s">
        <v>441</v>
      </c>
      <c r="D10" s="667"/>
      <c r="E10" s="667"/>
      <c r="F10" s="667"/>
      <c r="G10" s="667"/>
      <c r="H10" s="667"/>
      <c r="I10" s="268">
        <v>630000</v>
      </c>
      <c r="J10" s="59"/>
      <c r="K10" s="59">
        <v>35</v>
      </c>
      <c r="L10" s="47">
        <v>37</v>
      </c>
      <c r="M10" s="229">
        <f>M11</f>
        <v>0</v>
      </c>
      <c r="N10" s="240">
        <f>N11</f>
        <v>630000</v>
      </c>
    </row>
    <row r="11" spans="1:14" ht="34.5" customHeight="1">
      <c r="A11" s="668" t="s">
        <v>561</v>
      </c>
      <c r="B11" s="669"/>
      <c r="C11" s="670" t="s">
        <v>414</v>
      </c>
      <c r="D11" s="671"/>
      <c r="E11" s="671"/>
      <c r="F11" s="671"/>
      <c r="G11" s="671"/>
      <c r="H11" s="672"/>
      <c r="I11" s="268">
        <v>630000</v>
      </c>
      <c r="J11" s="59"/>
      <c r="K11" s="59"/>
      <c r="L11" s="47"/>
      <c r="M11" s="229">
        <v>0</v>
      </c>
      <c r="N11" s="240">
        <f>I11+M11</f>
        <v>630000</v>
      </c>
    </row>
    <row r="12" spans="1:14" ht="84.75" customHeight="1" hidden="1">
      <c r="A12" s="668" t="s">
        <v>379</v>
      </c>
      <c r="B12" s="669"/>
      <c r="C12" s="670" t="s">
        <v>317</v>
      </c>
      <c r="D12" s="671"/>
      <c r="E12" s="671"/>
      <c r="F12" s="671"/>
      <c r="G12" s="671"/>
      <c r="H12" s="672"/>
      <c r="I12" s="268">
        <v>0</v>
      </c>
      <c r="J12" s="59"/>
      <c r="K12" s="59"/>
      <c r="L12" s="47"/>
      <c r="M12" s="229">
        <v>0</v>
      </c>
      <c r="N12" s="240">
        <v>0</v>
      </c>
    </row>
    <row r="13" spans="1:14" ht="20.25" customHeight="1" hidden="1">
      <c r="A13" s="668" t="s">
        <v>25</v>
      </c>
      <c r="B13" s="669"/>
      <c r="C13" s="670" t="s">
        <v>419</v>
      </c>
      <c r="D13" s="671"/>
      <c r="E13" s="671"/>
      <c r="F13" s="671"/>
      <c r="G13" s="671"/>
      <c r="H13" s="672"/>
      <c r="I13" s="268">
        <v>0</v>
      </c>
      <c r="J13" s="59"/>
      <c r="K13" s="59">
        <f>410*0.5</f>
        <v>205</v>
      </c>
      <c r="L13" s="47">
        <f>410*0.5</f>
        <v>205</v>
      </c>
      <c r="M13" s="229">
        <v>0</v>
      </c>
      <c r="N13" s="240">
        <v>0</v>
      </c>
    </row>
    <row r="14" spans="1:14" ht="17.25" customHeight="1">
      <c r="A14" s="662" t="s">
        <v>442</v>
      </c>
      <c r="B14" s="663"/>
      <c r="C14" s="664" t="s">
        <v>443</v>
      </c>
      <c r="D14" s="664"/>
      <c r="E14" s="664"/>
      <c r="F14" s="664"/>
      <c r="G14" s="664"/>
      <c r="H14" s="664"/>
      <c r="I14" s="265">
        <v>1033000</v>
      </c>
      <c r="J14" s="266"/>
      <c r="K14" s="266">
        <f>+K19+K15</f>
        <v>1295</v>
      </c>
      <c r="L14" s="269">
        <f>L19+L15</f>
        <v>1324.3</v>
      </c>
      <c r="M14" s="253">
        <f>M15+M17</f>
        <v>0</v>
      </c>
      <c r="N14" s="254">
        <f>N15+N17</f>
        <v>1033000</v>
      </c>
    </row>
    <row r="15" spans="1:14" ht="18" customHeight="1">
      <c r="A15" s="665" t="s">
        <v>444</v>
      </c>
      <c r="B15" s="666"/>
      <c r="C15" s="667" t="s">
        <v>445</v>
      </c>
      <c r="D15" s="667"/>
      <c r="E15" s="667"/>
      <c r="F15" s="667"/>
      <c r="G15" s="667"/>
      <c r="H15" s="667"/>
      <c r="I15" s="268">
        <v>70000</v>
      </c>
      <c r="J15" s="59"/>
      <c r="K15" s="59">
        <v>112</v>
      </c>
      <c r="L15" s="47">
        <v>117.6</v>
      </c>
      <c r="M15" s="229">
        <f>M16</f>
        <v>0</v>
      </c>
      <c r="N15" s="240">
        <f>N16</f>
        <v>70000</v>
      </c>
    </row>
    <row r="16" spans="1:14" ht="51.75" customHeight="1">
      <c r="A16" s="668" t="s">
        <v>446</v>
      </c>
      <c r="B16" s="669"/>
      <c r="C16" s="670" t="s">
        <v>447</v>
      </c>
      <c r="D16" s="671"/>
      <c r="E16" s="671"/>
      <c r="F16" s="671"/>
      <c r="G16" s="671"/>
      <c r="H16" s="672"/>
      <c r="I16" s="268">
        <v>70000</v>
      </c>
      <c r="J16" s="59"/>
      <c r="K16" s="59"/>
      <c r="L16" s="47"/>
      <c r="M16" s="229">
        <v>0</v>
      </c>
      <c r="N16" s="240">
        <f>I16+M16</f>
        <v>70000</v>
      </c>
    </row>
    <row r="17" spans="1:14" ht="21.75" customHeight="1">
      <c r="A17" s="668" t="s">
        <v>448</v>
      </c>
      <c r="B17" s="669"/>
      <c r="C17" s="670" t="s">
        <v>449</v>
      </c>
      <c r="D17" s="671"/>
      <c r="E17" s="671"/>
      <c r="F17" s="671"/>
      <c r="G17" s="671"/>
      <c r="H17" s="672"/>
      <c r="I17" s="268">
        <v>963000</v>
      </c>
      <c r="J17" s="59"/>
      <c r="K17" s="59"/>
      <c r="L17" s="47"/>
      <c r="M17" s="229">
        <f>M18+M20</f>
        <v>0</v>
      </c>
      <c r="N17" s="240">
        <f>N18+N20</f>
        <v>963000</v>
      </c>
    </row>
    <row r="18" spans="1:14" ht="20.25" customHeight="1">
      <c r="A18" s="668" t="s">
        <v>450</v>
      </c>
      <c r="B18" s="669"/>
      <c r="C18" s="670" t="s">
        <v>451</v>
      </c>
      <c r="D18" s="671"/>
      <c r="E18" s="671"/>
      <c r="F18" s="671"/>
      <c r="G18" s="671"/>
      <c r="H18" s="672"/>
      <c r="I18" s="268">
        <v>722250</v>
      </c>
      <c r="J18" s="59"/>
      <c r="K18" s="59"/>
      <c r="L18" s="47"/>
      <c r="M18" s="229">
        <f>M19</f>
        <v>0</v>
      </c>
      <c r="N18" s="240">
        <f>N19</f>
        <v>722250</v>
      </c>
    </row>
    <row r="19" spans="1:14" ht="50.25" customHeight="1">
      <c r="A19" s="665" t="s">
        <v>452</v>
      </c>
      <c r="B19" s="666"/>
      <c r="C19" s="667" t="s">
        <v>453</v>
      </c>
      <c r="D19" s="667"/>
      <c r="E19" s="667"/>
      <c r="F19" s="667"/>
      <c r="G19" s="667"/>
      <c r="H19" s="667"/>
      <c r="I19" s="268">
        <v>722250</v>
      </c>
      <c r="J19" s="59"/>
      <c r="K19" s="59">
        <v>1183</v>
      </c>
      <c r="L19" s="47">
        <v>1206.7</v>
      </c>
      <c r="M19" s="229">
        <v>0</v>
      </c>
      <c r="N19" s="240">
        <f>I19+M19</f>
        <v>722250</v>
      </c>
    </row>
    <row r="20" spans="1:14" ht="21" customHeight="1">
      <c r="A20" s="665" t="s">
        <v>454</v>
      </c>
      <c r="B20" s="666"/>
      <c r="C20" s="667" t="s">
        <v>455</v>
      </c>
      <c r="D20" s="667"/>
      <c r="E20" s="667"/>
      <c r="F20" s="667"/>
      <c r="G20" s="667"/>
      <c r="H20" s="667"/>
      <c r="I20" s="268">
        <v>240750</v>
      </c>
      <c r="J20" s="59"/>
      <c r="K20" s="59"/>
      <c r="L20" s="47"/>
      <c r="M20" s="229">
        <f>M21</f>
        <v>0</v>
      </c>
      <c r="N20" s="240">
        <f>N21</f>
        <v>240750</v>
      </c>
    </row>
    <row r="21" spans="1:14" ht="48" customHeight="1">
      <c r="A21" s="668" t="s">
        <v>456</v>
      </c>
      <c r="B21" s="669"/>
      <c r="C21" s="670" t="s">
        <v>425</v>
      </c>
      <c r="D21" s="671"/>
      <c r="E21" s="671"/>
      <c r="F21" s="671"/>
      <c r="G21" s="671"/>
      <c r="H21" s="672"/>
      <c r="I21" s="268">
        <v>240750</v>
      </c>
      <c r="J21" s="59"/>
      <c r="K21" s="59"/>
      <c r="L21" s="47"/>
      <c r="M21" s="229">
        <v>0</v>
      </c>
      <c r="N21" s="240">
        <f>I21+M21</f>
        <v>240750</v>
      </c>
    </row>
    <row r="22" spans="1:14" ht="20.25" customHeight="1" hidden="1">
      <c r="A22" s="673" t="s">
        <v>26</v>
      </c>
      <c r="B22" s="674"/>
      <c r="C22" s="675" t="s">
        <v>27</v>
      </c>
      <c r="D22" s="676"/>
      <c r="E22" s="676"/>
      <c r="F22" s="676"/>
      <c r="G22" s="676"/>
      <c r="H22" s="677"/>
      <c r="I22" s="265">
        <v>0</v>
      </c>
      <c r="J22" s="59"/>
      <c r="K22" s="59">
        <f>K23</f>
        <v>74</v>
      </c>
      <c r="L22" s="47">
        <f>L23</f>
        <v>78</v>
      </c>
      <c r="M22" s="229">
        <v>0</v>
      </c>
      <c r="N22" s="240">
        <v>0</v>
      </c>
    </row>
    <row r="23" spans="1:14" ht="81" customHeight="1" hidden="1">
      <c r="A23" s="665" t="s">
        <v>28</v>
      </c>
      <c r="B23" s="666"/>
      <c r="C23" s="667" t="s">
        <v>29</v>
      </c>
      <c r="D23" s="667"/>
      <c r="E23" s="667"/>
      <c r="F23" s="667"/>
      <c r="G23" s="667"/>
      <c r="H23" s="667"/>
      <c r="I23" s="268">
        <v>0</v>
      </c>
      <c r="J23" s="59"/>
      <c r="K23" s="59">
        <v>74</v>
      </c>
      <c r="L23" s="47">
        <v>78</v>
      </c>
      <c r="M23" s="229">
        <v>0</v>
      </c>
      <c r="N23" s="240">
        <v>0</v>
      </c>
    </row>
    <row r="24" spans="1:14" ht="36.75" customHeight="1" hidden="1">
      <c r="A24" s="662" t="s">
        <v>30</v>
      </c>
      <c r="B24" s="663"/>
      <c r="C24" s="664" t="s">
        <v>31</v>
      </c>
      <c r="D24" s="664"/>
      <c r="E24" s="664"/>
      <c r="F24" s="664"/>
      <c r="G24" s="664"/>
      <c r="H24" s="664"/>
      <c r="I24" s="265">
        <v>0</v>
      </c>
      <c r="J24" s="266"/>
      <c r="K24" s="266" t="e">
        <f>#REF!+#REF!</f>
        <v>#REF!</v>
      </c>
      <c r="L24" s="269" t="e">
        <f>#REF!+#REF!</f>
        <v>#REF!</v>
      </c>
      <c r="M24" s="229">
        <v>0</v>
      </c>
      <c r="N24" s="240">
        <v>0</v>
      </c>
    </row>
    <row r="25" spans="1:14" ht="82.5" customHeight="1" hidden="1">
      <c r="A25" s="665" t="s">
        <v>32</v>
      </c>
      <c r="B25" s="666"/>
      <c r="C25" s="667" t="s">
        <v>377</v>
      </c>
      <c r="D25" s="667"/>
      <c r="E25" s="667"/>
      <c r="F25" s="667"/>
      <c r="G25" s="667"/>
      <c r="H25" s="667"/>
      <c r="I25" s="268">
        <v>0</v>
      </c>
      <c r="J25" s="59"/>
      <c r="K25" s="59"/>
      <c r="L25" s="47"/>
      <c r="M25" s="229">
        <v>0</v>
      </c>
      <c r="N25" s="240">
        <v>0</v>
      </c>
    </row>
    <row r="26" spans="1:14" ht="22.5" customHeight="1">
      <c r="A26" s="673" t="s">
        <v>457</v>
      </c>
      <c r="B26" s="674"/>
      <c r="C26" s="675" t="s">
        <v>458</v>
      </c>
      <c r="D26" s="676"/>
      <c r="E26" s="676"/>
      <c r="F26" s="676"/>
      <c r="G26" s="676"/>
      <c r="H26" s="677"/>
      <c r="I26" s="265">
        <v>16000</v>
      </c>
      <c r="J26" s="59"/>
      <c r="K26" s="59"/>
      <c r="L26" s="59"/>
      <c r="M26" s="253">
        <f>M27</f>
        <v>0</v>
      </c>
      <c r="N26" s="254">
        <f>N27</f>
        <v>16000</v>
      </c>
    </row>
    <row r="27" spans="1:14" ht="33.75" customHeight="1">
      <c r="A27" s="668" t="s">
        <v>558</v>
      </c>
      <c r="B27" s="669"/>
      <c r="C27" s="670" t="s">
        <v>459</v>
      </c>
      <c r="D27" s="671"/>
      <c r="E27" s="671"/>
      <c r="F27" s="671"/>
      <c r="G27" s="671"/>
      <c r="H27" s="672"/>
      <c r="I27" s="268">
        <v>16000</v>
      </c>
      <c r="J27" s="59"/>
      <c r="K27" s="59"/>
      <c r="L27" s="59"/>
      <c r="M27" s="229">
        <v>0</v>
      </c>
      <c r="N27" s="240">
        <f>I27+M27</f>
        <v>16000</v>
      </c>
    </row>
    <row r="28" spans="1:14" ht="49.5" customHeight="1">
      <c r="A28" s="662" t="s">
        <v>460</v>
      </c>
      <c r="B28" s="663"/>
      <c r="C28" s="664" t="s">
        <v>461</v>
      </c>
      <c r="D28" s="664"/>
      <c r="E28" s="664"/>
      <c r="F28" s="664"/>
      <c r="G28" s="664"/>
      <c r="H28" s="664"/>
      <c r="I28" s="265">
        <v>4368769.21</v>
      </c>
      <c r="J28" s="265">
        <f aca="true" t="shared" si="0" ref="I28:N28">J29+J32+J35+J37</f>
        <v>0</v>
      </c>
      <c r="K28" s="265" t="e">
        <f t="shared" si="0"/>
        <v>#REF!</v>
      </c>
      <c r="L28" s="265" t="e">
        <f t="shared" si="0"/>
        <v>#REF!</v>
      </c>
      <c r="M28" s="265">
        <f t="shared" si="0"/>
        <v>1000000</v>
      </c>
      <c r="N28" s="265">
        <f t="shared" si="0"/>
        <v>5368769.21</v>
      </c>
    </row>
    <row r="29" spans="1:14" ht="30" customHeight="1">
      <c r="A29" s="662" t="s">
        <v>543</v>
      </c>
      <c r="B29" s="663"/>
      <c r="C29" s="664" t="s">
        <v>318</v>
      </c>
      <c r="D29" s="664"/>
      <c r="E29" s="664"/>
      <c r="F29" s="664"/>
      <c r="G29" s="664"/>
      <c r="H29" s="664"/>
      <c r="I29" s="265">
        <v>2179357</v>
      </c>
      <c r="J29" s="266"/>
      <c r="K29" s="266" t="e">
        <f>K30+#REF!</f>
        <v>#REF!</v>
      </c>
      <c r="L29" s="266" t="e">
        <f>L30+#REF!</f>
        <v>#REF!</v>
      </c>
      <c r="M29" s="253">
        <f>M30+M31</f>
        <v>1000000</v>
      </c>
      <c r="N29" s="254">
        <f>N30+N31</f>
        <v>3179357</v>
      </c>
    </row>
    <row r="30" spans="1:14" ht="45.75" customHeight="1">
      <c r="A30" s="665" t="s">
        <v>544</v>
      </c>
      <c r="B30" s="666"/>
      <c r="C30" s="667" t="s">
        <v>618</v>
      </c>
      <c r="D30" s="667"/>
      <c r="E30" s="667"/>
      <c r="F30" s="667"/>
      <c r="G30" s="667"/>
      <c r="H30" s="667"/>
      <c r="I30" s="268">
        <v>1572000</v>
      </c>
      <c r="J30" s="59"/>
      <c r="K30" s="59">
        <v>242.6</v>
      </c>
      <c r="L30" s="47">
        <v>242.6</v>
      </c>
      <c r="M30" s="229">
        <v>1000000</v>
      </c>
      <c r="N30" s="240">
        <f>I30+M30</f>
        <v>2572000</v>
      </c>
    </row>
    <row r="31" spans="1:14" ht="32.25" customHeight="1">
      <c r="A31" s="665" t="s">
        <v>545</v>
      </c>
      <c r="B31" s="666"/>
      <c r="C31" s="667" t="s">
        <v>403</v>
      </c>
      <c r="D31" s="667"/>
      <c r="E31" s="667"/>
      <c r="F31" s="667"/>
      <c r="G31" s="667"/>
      <c r="H31" s="667"/>
      <c r="I31" s="268">
        <v>607357</v>
      </c>
      <c r="J31" s="59"/>
      <c r="K31" s="59"/>
      <c r="L31" s="47"/>
      <c r="M31" s="229"/>
      <c r="N31" s="240">
        <f>I31+M31</f>
        <v>607357</v>
      </c>
    </row>
    <row r="32" spans="1:14" s="413" customFormat="1" ht="32.25" customHeight="1">
      <c r="A32" s="678" t="s">
        <v>643</v>
      </c>
      <c r="B32" s="679"/>
      <c r="C32" s="664" t="s">
        <v>645</v>
      </c>
      <c r="D32" s="664"/>
      <c r="E32" s="664"/>
      <c r="F32" s="664"/>
      <c r="G32" s="664"/>
      <c r="H32" s="664"/>
      <c r="I32" s="265">
        <v>1547362.2100000002</v>
      </c>
      <c r="J32" s="419"/>
      <c r="K32" s="419"/>
      <c r="L32" s="418"/>
      <c r="M32" s="253">
        <f>M33+M34</f>
        <v>0</v>
      </c>
      <c r="N32" s="254">
        <f>N33+N34</f>
        <v>1547362.2100000002</v>
      </c>
    </row>
    <row r="33" spans="1:14" s="413" customFormat="1" ht="63.75" customHeight="1">
      <c r="A33" s="665" t="s">
        <v>647</v>
      </c>
      <c r="B33" s="666"/>
      <c r="C33" s="667" t="s">
        <v>550</v>
      </c>
      <c r="D33" s="667"/>
      <c r="E33" s="667"/>
      <c r="F33" s="667"/>
      <c r="G33" s="667"/>
      <c r="H33" s="667"/>
      <c r="I33" s="268">
        <v>147508.07</v>
      </c>
      <c r="J33" s="419"/>
      <c r="K33" s="419"/>
      <c r="L33" s="418"/>
      <c r="M33" s="229">
        <v>0</v>
      </c>
      <c r="N33" s="240">
        <f>I33+M33</f>
        <v>147508.07</v>
      </c>
    </row>
    <row r="34" spans="1:14" s="413" customFormat="1" ht="27.75" customHeight="1">
      <c r="A34" s="665" t="s">
        <v>644</v>
      </c>
      <c r="B34" s="666"/>
      <c r="C34" s="667" t="s">
        <v>646</v>
      </c>
      <c r="D34" s="667"/>
      <c r="E34" s="667"/>
      <c r="F34" s="667"/>
      <c r="G34" s="667"/>
      <c r="H34" s="667"/>
      <c r="I34" s="268">
        <v>1399854.1400000001</v>
      </c>
      <c r="J34" s="419"/>
      <c r="K34" s="419"/>
      <c r="L34" s="418"/>
      <c r="M34" s="229"/>
      <c r="N34" s="240">
        <f>I34+M34</f>
        <v>1399854.1400000001</v>
      </c>
    </row>
    <row r="35" spans="1:14" ht="32.25" customHeight="1">
      <c r="A35" s="678" t="s">
        <v>546</v>
      </c>
      <c r="B35" s="679"/>
      <c r="C35" s="664" t="s">
        <v>319</v>
      </c>
      <c r="D35" s="664"/>
      <c r="E35" s="664"/>
      <c r="F35" s="664"/>
      <c r="G35" s="664"/>
      <c r="H35" s="664"/>
      <c r="I35" s="265">
        <v>89500</v>
      </c>
      <c r="J35" s="59"/>
      <c r="K35" s="59"/>
      <c r="L35" s="47"/>
      <c r="M35" s="253">
        <f>M36</f>
        <v>0</v>
      </c>
      <c r="N35" s="254">
        <f>N36</f>
        <v>89500</v>
      </c>
    </row>
    <row r="36" spans="1:14" ht="51" customHeight="1">
      <c r="A36" s="665" t="s">
        <v>547</v>
      </c>
      <c r="B36" s="666"/>
      <c r="C36" s="667" t="s">
        <v>405</v>
      </c>
      <c r="D36" s="667"/>
      <c r="E36" s="667"/>
      <c r="F36" s="667"/>
      <c r="G36" s="667"/>
      <c r="H36" s="667"/>
      <c r="I36" s="268">
        <v>89500</v>
      </c>
      <c r="J36" s="59"/>
      <c r="K36" s="59"/>
      <c r="L36" s="47"/>
      <c r="M36" s="229"/>
      <c r="N36" s="240">
        <f>I36+M36</f>
        <v>89500</v>
      </c>
    </row>
    <row r="37" spans="1:14" ht="17.25" customHeight="1">
      <c r="A37" s="681" t="s">
        <v>549</v>
      </c>
      <c r="B37" s="682"/>
      <c r="C37" s="683" t="s">
        <v>479</v>
      </c>
      <c r="D37" s="684"/>
      <c r="E37" s="684"/>
      <c r="F37" s="684"/>
      <c r="G37" s="684"/>
      <c r="H37" s="685"/>
      <c r="I37" s="271">
        <v>552550</v>
      </c>
      <c r="J37" s="59"/>
      <c r="K37" s="59"/>
      <c r="L37" s="47"/>
      <c r="M37" s="253">
        <f>M38</f>
        <v>0</v>
      </c>
      <c r="N37" s="254">
        <f>N38</f>
        <v>552550</v>
      </c>
    </row>
    <row r="38" spans="1:14" ht="79.5" customHeight="1">
      <c r="A38" s="690" t="s">
        <v>548</v>
      </c>
      <c r="B38" s="691"/>
      <c r="C38" s="680" t="s">
        <v>102</v>
      </c>
      <c r="D38" s="680"/>
      <c r="E38" s="680"/>
      <c r="F38" s="680"/>
      <c r="G38" s="680"/>
      <c r="H38" s="680"/>
      <c r="I38" s="272">
        <v>552550</v>
      </c>
      <c r="J38" s="59"/>
      <c r="K38" s="59"/>
      <c r="L38" s="47"/>
      <c r="M38" s="229">
        <v>0</v>
      </c>
      <c r="N38" s="240">
        <f>I38+M38</f>
        <v>552550</v>
      </c>
    </row>
    <row r="39" spans="1:14" s="413" customFormat="1" ht="24" customHeight="1">
      <c r="A39" s="692" t="s">
        <v>649</v>
      </c>
      <c r="B39" s="693"/>
      <c r="C39" s="694" t="s">
        <v>650</v>
      </c>
      <c r="D39" s="694"/>
      <c r="E39" s="694"/>
      <c r="F39" s="694"/>
      <c r="G39" s="694"/>
      <c r="H39" s="694"/>
      <c r="I39" s="271">
        <v>179400</v>
      </c>
      <c r="J39" s="419"/>
      <c r="K39" s="419"/>
      <c r="L39" s="418"/>
      <c r="M39" s="253">
        <f>M40</f>
        <v>68000</v>
      </c>
      <c r="N39" s="254">
        <f>N40</f>
        <v>247400</v>
      </c>
    </row>
    <row r="40" spans="1:14" s="413" customFormat="1" ht="38.25" customHeight="1">
      <c r="A40" s="690" t="s">
        <v>648</v>
      </c>
      <c r="B40" s="691"/>
      <c r="C40" s="680" t="s">
        <v>323</v>
      </c>
      <c r="D40" s="680"/>
      <c r="E40" s="680"/>
      <c r="F40" s="680"/>
      <c r="G40" s="680"/>
      <c r="H40" s="680"/>
      <c r="I40" s="272">
        <v>179400</v>
      </c>
      <c r="J40" s="419"/>
      <c r="K40" s="419"/>
      <c r="L40" s="418"/>
      <c r="M40" s="229">
        <v>68000</v>
      </c>
      <c r="N40" s="240">
        <f>I40+M40</f>
        <v>247400</v>
      </c>
    </row>
    <row r="41" spans="1:14" ht="15.75" customHeight="1" thickBot="1">
      <c r="A41" s="686"/>
      <c r="B41" s="687"/>
      <c r="C41" s="687" t="s">
        <v>464</v>
      </c>
      <c r="D41" s="687"/>
      <c r="E41" s="687"/>
      <c r="F41" s="687"/>
      <c r="G41" s="687"/>
      <c r="H41" s="687"/>
      <c r="I41" s="568">
        <v>6393169.21</v>
      </c>
      <c r="J41" s="568" t="e">
        <f aca="true" t="shared" si="1" ref="I41:N41">J4+J28+J39</f>
        <v>#REF!</v>
      </c>
      <c r="K41" s="568" t="e">
        <f t="shared" si="1"/>
        <v>#REF!</v>
      </c>
      <c r="L41" s="568" t="e">
        <f t="shared" si="1"/>
        <v>#REF!</v>
      </c>
      <c r="M41" s="568">
        <f t="shared" si="1"/>
        <v>1068000</v>
      </c>
      <c r="N41" s="568">
        <f t="shared" si="1"/>
        <v>7461169.21</v>
      </c>
    </row>
    <row r="42" spans="1:9" ht="14.25" customHeight="1">
      <c r="A42" s="688"/>
      <c r="B42" s="688"/>
      <c r="C42" s="688"/>
      <c r="D42" s="688"/>
      <c r="E42" s="688"/>
      <c r="F42" s="688"/>
      <c r="G42" s="688"/>
      <c r="H42" s="688"/>
      <c r="I42" s="688"/>
    </row>
    <row r="43" spans="1:9" ht="15.75" customHeight="1">
      <c r="A43" s="689"/>
      <c r="B43" s="689"/>
      <c r="C43" s="689"/>
      <c r="D43" s="689"/>
      <c r="E43" s="689"/>
      <c r="F43" s="689"/>
      <c r="G43" s="689"/>
      <c r="H43" s="689"/>
      <c r="I43" s="689"/>
    </row>
    <row r="44" spans="9:13" ht="12.75">
      <c r="I44" s="273"/>
      <c r="M44" s="273"/>
    </row>
    <row r="45" ht="12.75">
      <c r="I45" s="273"/>
    </row>
    <row r="46" ht="12.75">
      <c r="I46" s="273"/>
    </row>
    <row r="47" ht="12.75">
      <c r="I47" s="273"/>
    </row>
  </sheetData>
  <sheetProtection/>
  <mergeCells count="83">
    <mergeCell ref="A41:B41"/>
    <mergeCell ref="C41:H41"/>
    <mergeCell ref="A42:B43"/>
    <mergeCell ref="C42:H43"/>
    <mergeCell ref="I42:I43"/>
    <mergeCell ref="A38:B38"/>
    <mergeCell ref="C38:H38"/>
    <mergeCell ref="A39:B39"/>
    <mergeCell ref="C39:H39"/>
    <mergeCell ref="A40:B40"/>
    <mergeCell ref="C40:H40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0:B20"/>
    <mergeCell ref="C20:H20"/>
    <mergeCell ref="A21:B21"/>
    <mergeCell ref="C21:H21"/>
    <mergeCell ref="A22:B22"/>
    <mergeCell ref="C22:H22"/>
    <mergeCell ref="A17:B17"/>
    <mergeCell ref="C17:H17"/>
    <mergeCell ref="A18:B18"/>
    <mergeCell ref="C18:H18"/>
    <mergeCell ref="A19:B19"/>
    <mergeCell ref="C19:H19"/>
    <mergeCell ref="A14:B14"/>
    <mergeCell ref="C14:H14"/>
    <mergeCell ref="A15:B15"/>
    <mergeCell ref="C15:H15"/>
    <mergeCell ref="A16:B16"/>
    <mergeCell ref="C16:H16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A1:N1"/>
    <mergeCell ref="A2:N2"/>
    <mergeCell ref="A3:B3"/>
    <mergeCell ref="C3:H3"/>
    <mergeCell ref="A4:B4"/>
    <mergeCell ref="C4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135"/>
  <sheetViews>
    <sheetView view="pageBreakPreview" zoomScale="75" zoomScaleSheetLayoutView="75" zoomScalePageLayoutView="0" workbookViewId="0" topLeftCell="A64">
      <selection activeCell="A59" sqref="A59:J59"/>
    </sheetView>
  </sheetViews>
  <sheetFormatPr defaultColWidth="9.00390625" defaultRowHeight="12.75"/>
  <cols>
    <col min="1" max="1" width="64.75390625" style="117" customWidth="1"/>
    <col min="2" max="2" width="8.375" style="117" customWidth="1"/>
    <col min="3" max="5" width="9.75390625" style="117" customWidth="1"/>
    <col min="6" max="6" width="10.375" style="117" customWidth="1"/>
    <col min="7" max="7" width="9.25390625" style="117" customWidth="1"/>
    <col min="8" max="8" width="9.00390625" style="117" customWidth="1"/>
    <col min="9" max="9" width="15.375" style="216" customWidth="1"/>
    <col min="10" max="10" width="16.125" style="216" customWidth="1"/>
    <col min="11" max="13" width="9.875" style="117" hidden="1" customWidth="1"/>
    <col min="14" max="16384" width="9.125" style="117" customWidth="1"/>
  </cols>
  <sheetData>
    <row r="1" spans="1:11" ht="15.75">
      <c r="A1" s="646" t="s">
        <v>340</v>
      </c>
      <c r="B1" s="646"/>
      <c r="C1" s="646"/>
      <c r="D1" s="646"/>
      <c r="E1" s="646"/>
      <c r="F1" s="646"/>
      <c r="G1" s="646"/>
      <c r="H1" s="646"/>
      <c r="I1" s="646"/>
      <c r="J1" s="646"/>
      <c r="K1" s="43"/>
    </row>
    <row r="2" spans="1:13" ht="15.75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116"/>
      <c r="M2" s="116"/>
    </row>
    <row r="3" spans="1:13" ht="15.75">
      <c r="A3" s="646" t="s">
        <v>594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116"/>
      <c r="M3" s="116"/>
    </row>
    <row r="4" spans="1:11" ht="8.25" customHeight="1">
      <c r="A4" s="646"/>
      <c r="B4" s="646"/>
      <c r="C4" s="646"/>
      <c r="D4" s="646"/>
      <c r="E4" s="646"/>
      <c r="F4" s="646"/>
      <c r="G4" s="646"/>
      <c r="H4" s="646"/>
      <c r="I4" s="646"/>
      <c r="J4" s="347"/>
      <c r="K4" s="43"/>
    </row>
    <row r="5" spans="1:11" ht="98.25" customHeight="1" hidden="1">
      <c r="A5" s="646"/>
      <c r="B5" s="646"/>
      <c r="C5" s="646"/>
      <c r="D5" s="646"/>
      <c r="E5" s="646"/>
      <c r="F5" s="646"/>
      <c r="G5" s="646"/>
      <c r="H5" s="646"/>
      <c r="I5" s="646"/>
      <c r="J5" s="347"/>
      <c r="K5" s="43"/>
    </row>
    <row r="6" spans="1:11" ht="98.25" customHeight="1" hidden="1">
      <c r="A6" s="646"/>
      <c r="B6" s="646"/>
      <c r="C6" s="646"/>
      <c r="D6" s="646"/>
      <c r="E6" s="646"/>
      <c r="F6" s="646"/>
      <c r="G6" s="646"/>
      <c r="H6" s="646"/>
      <c r="I6" s="646"/>
      <c r="J6" s="347"/>
      <c r="K6" s="43"/>
    </row>
    <row r="7" spans="1:12" ht="66" customHeight="1">
      <c r="A7" s="647" t="s">
        <v>606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14"/>
    </row>
    <row r="8" spans="1:12" ht="22.5" customHeight="1">
      <c r="A8" s="319"/>
      <c r="B8" s="319"/>
      <c r="C8" s="319"/>
      <c r="D8" s="319"/>
      <c r="E8" s="319"/>
      <c r="F8" s="319"/>
      <c r="G8" s="319"/>
      <c r="H8" s="319"/>
      <c r="I8" s="342"/>
      <c r="J8" s="342"/>
      <c r="K8" s="319"/>
      <c r="L8" s="14"/>
    </row>
    <row r="9" spans="1:12" ht="22.5" customHeight="1">
      <c r="A9" s="695" t="s">
        <v>268</v>
      </c>
      <c r="B9" s="657" t="s">
        <v>271</v>
      </c>
      <c r="C9" s="657"/>
      <c r="D9" s="657"/>
      <c r="E9" s="657"/>
      <c r="F9" s="657" t="s">
        <v>272</v>
      </c>
      <c r="G9" s="657" t="s">
        <v>269</v>
      </c>
      <c r="H9" s="657" t="s">
        <v>270</v>
      </c>
      <c r="I9" s="655" t="s">
        <v>607</v>
      </c>
      <c r="J9" s="655" t="s">
        <v>608</v>
      </c>
      <c r="K9" s="319"/>
      <c r="L9" s="14"/>
    </row>
    <row r="10" spans="1:13" ht="42.75" customHeight="1">
      <c r="A10" s="695"/>
      <c r="B10" s="118" t="s">
        <v>172</v>
      </c>
      <c r="C10" s="118" t="s">
        <v>305</v>
      </c>
      <c r="D10" s="118" t="s">
        <v>74</v>
      </c>
      <c r="E10" s="119" t="s">
        <v>173</v>
      </c>
      <c r="F10" s="657"/>
      <c r="G10" s="657"/>
      <c r="H10" s="657"/>
      <c r="I10" s="655"/>
      <c r="J10" s="655"/>
      <c r="K10" s="214"/>
      <c r="L10" s="6"/>
      <c r="M10" s="6"/>
    </row>
    <row r="11" spans="1:13" ht="70.5" customHeight="1">
      <c r="A11" s="153" t="s">
        <v>529</v>
      </c>
      <c r="B11" s="343" t="s">
        <v>306</v>
      </c>
      <c r="C11" s="343"/>
      <c r="D11" s="343"/>
      <c r="E11" s="344"/>
      <c r="F11" s="344"/>
      <c r="G11" s="344"/>
      <c r="H11" s="344"/>
      <c r="I11" s="234">
        <f>I20+I39+I51+I55</f>
        <v>3701598.67</v>
      </c>
      <c r="J11" s="359">
        <f>J20+J39+J51+J55</f>
        <v>3730627.39</v>
      </c>
      <c r="K11" s="214"/>
      <c r="L11" s="6"/>
      <c r="M11" s="6"/>
    </row>
    <row r="12" spans="1:13" ht="82.5" customHeight="1" hidden="1">
      <c r="A12" s="111" t="s">
        <v>241</v>
      </c>
      <c r="B12" s="139" t="s">
        <v>483</v>
      </c>
      <c r="C12" s="139">
        <v>2</v>
      </c>
      <c r="D12" s="139"/>
      <c r="E12" s="345"/>
      <c r="F12" s="345"/>
      <c r="G12" s="345"/>
      <c r="H12" s="345"/>
      <c r="I12" s="221">
        <f>I13</f>
        <v>9</v>
      </c>
      <c r="J12" s="360"/>
      <c r="K12" s="214"/>
      <c r="L12" s="6"/>
      <c r="M12" s="6"/>
    </row>
    <row r="13" spans="1:13" ht="101.25" customHeight="1" hidden="1">
      <c r="A13" s="111" t="s">
        <v>242</v>
      </c>
      <c r="B13" s="139" t="s">
        <v>483</v>
      </c>
      <c r="C13" s="139">
        <v>2</v>
      </c>
      <c r="D13" s="139"/>
      <c r="E13" s="345">
        <v>9999</v>
      </c>
      <c r="F13" s="345">
        <v>200</v>
      </c>
      <c r="G13" s="345">
        <v>11</v>
      </c>
      <c r="H13" s="345" t="s">
        <v>277</v>
      </c>
      <c r="I13" s="221">
        <f>'[2]По разделам и подразделам'!F224</f>
        <v>9</v>
      </c>
      <c r="J13" s="360"/>
      <c r="K13" s="214"/>
      <c r="L13" s="6"/>
      <c r="M13" s="6"/>
    </row>
    <row r="14" spans="1:13" ht="49.5" customHeight="1" hidden="1">
      <c r="A14" s="130" t="s">
        <v>49</v>
      </c>
      <c r="B14" s="139" t="s">
        <v>306</v>
      </c>
      <c r="C14" s="139">
        <v>2</v>
      </c>
      <c r="D14" s="139"/>
      <c r="E14" s="345"/>
      <c r="F14" s="345"/>
      <c r="G14" s="345"/>
      <c r="H14" s="345"/>
      <c r="I14" s="221">
        <f>I16</f>
        <v>0</v>
      </c>
      <c r="J14" s="221">
        <f>J16</f>
        <v>0</v>
      </c>
      <c r="K14" s="214"/>
      <c r="L14" s="6"/>
      <c r="M14" s="6"/>
    </row>
    <row r="15" spans="1:13" ht="35.25" customHeight="1" hidden="1">
      <c r="A15" s="111" t="s">
        <v>50</v>
      </c>
      <c r="B15" s="139" t="s">
        <v>306</v>
      </c>
      <c r="C15" s="139">
        <v>2</v>
      </c>
      <c r="D15" s="139" t="s">
        <v>274</v>
      </c>
      <c r="E15" s="345"/>
      <c r="F15" s="345"/>
      <c r="G15" s="345"/>
      <c r="H15" s="345"/>
      <c r="I15" s="221">
        <f>I16</f>
        <v>0</v>
      </c>
      <c r="J15" s="221">
        <f>J16</f>
        <v>0</v>
      </c>
      <c r="K15" s="214"/>
      <c r="L15" s="6"/>
      <c r="M15" s="6"/>
    </row>
    <row r="16" spans="1:13" ht="65.25" customHeight="1" hidden="1">
      <c r="A16" s="130" t="s">
        <v>309</v>
      </c>
      <c r="B16" s="139" t="s">
        <v>306</v>
      </c>
      <c r="C16" s="139">
        <v>2</v>
      </c>
      <c r="D16" s="139" t="s">
        <v>274</v>
      </c>
      <c r="E16" s="345" t="s">
        <v>84</v>
      </c>
      <c r="F16" s="345">
        <v>200</v>
      </c>
      <c r="G16" s="345">
        <v>11</v>
      </c>
      <c r="H16" s="345" t="s">
        <v>277</v>
      </c>
      <c r="I16" s="221">
        <f>'По разделам и подраз. 2021-2022'!F239</f>
        <v>0</v>
      </c>
      <c r="J16" s="221">
        <f>'По разделам и подраз. 2021-2022'!L239</f>
        <v>0</v>
      </c>
      <c r="K16" s="214"/>
      <c r="L16" s="6"/>
      <c r="M16" s="6"/>
    </row>
    <row r="17" spans="1:13" ht="50.25" customHeight="1" hidden="1">
      <c r="A17" s="111" t="s">
        <v>113</v>
      </c>
      <c r="B17" s="139" t="s">
        <v>306</v>
      </c>
      <c r="C17" s="139" t="s">
        <v>101</v>
      </c>
      <c r="D17" s="139"/>
      <c r="E17" s="345"/>
      <c r="F17" s="345"/>
      <c r="G17" s="345"/>
      <c r="H17" s="345"/>
      <c r="I17" s="221">
        <f>I18</f>
        <v>0</v>
      </c>
      <c r="J17" s="221">
        <f>J18</f>
        <v>0</v>
      </c>
      <c r="K17" s="214"/>
      <c r="L17" s="6"/>
      <c r="M17" s="6"/>
    </row>
    <row r="18" spans="1:13" ht="35.25" customHeight="1" hidden="1">
      <c r="A18" s="111" t="s">
        <v>159</v>
      </c>
      <c r="B18" s="139" t="s">
        <v>306</v>
      </c>
      <c r="C18" s="139" t="s">
        <v>101</v>
      </c>
      <c r="D18" s="139" t="s">
        <v>274</v>
      </c>
      <c r="E18" s="345"/>
      <c r="F18" s="345"/>
      <c r="G18" s="345"/>
      <c r="H18" s="345"/>
      <c r="I18" s="221">
        <f>I19</f>
        <v>0</v>
      </c>
      <c r="J18" s="221">
        <f>J19</f>
        <v>0</v>
      </c>
      <c r="K18" s="214"/>
      <c r="L18" s="6"/>
      <c r="M18" s="6"/>
    </row>
    <row r="19" spans="1:13" ht="111.75" customHeight="1" hidden="1">
      <c r="A19" s="111" t="s">
        <v>310</v>
      </c>
      <c r="B19" s="139" t="s">
        <v>306</v>
      </c>
      <c r="C19" s="139" t="s">
        <v>101</v>
      </c>
      <c r="D19" s="139" t="s">
        <v>274</v>
      </c>
      <c r="E19" s="345" t="s">
        <v>82</v>
      </c>
      <c r="F19" s="345" t="s">
        <v>169</v>
      </c>
      <c r="G19" s="345" t="s">
        <v>279</v>
      </c>
      <c r="H19" s="345" t="s">
        <v>301</v>
      </c>
      <c r="I19" s="221"/>
      <c r="J19" s="221"/>
      <c r="K19" s="214"/>
      <c r="L19" s="6"/>
      <c r="M19" s="6"/>
    </row>
    <row r="20" spans="1:13" ht="49.5" customHeight="1">
      <c r="A20" s="130" t="s">
        <v>534</v>
      </c>
      <c r="B20" s="139" t="s">
        <v>306</v>
      </c>
      <c r="C20" s="139" t="s">
        <v>174</v>
      </c>
      <c r="D20" s="139"/>
      <c r="E20" s="345"/>
      <c r="F20" s="345"/>
      <c r="G20" s="345"/>
      <c r="H20" s="345"/>
      <c r="I20" s="221">
        <f>I22</f>
        <v>1440620</v>
      </c>
      <c r="J20" s="221">
        <f>J22</f>
        <v>1440620</v>
      </c>
      <c r="K20" s="214"/>
      <c r="L20" s="6"/>
      <c r="M20" s="6"/>
    </row>
    <row r="21" spans="1:13" ht="101.25" customHeight="1" hidden="1">
      <c r="A21" s="111" t="s">
        <v>243</v>
      </c>
      <c r="B21" s="139" t="s">
        <v>306</v>
      </c>
      <c r="C21" s="139" t="s">
        <v>174</v>
      </c>
      <c r="D21" s="139"/>
      <c r="E21" s="345" t="s">
        <v>312</v>
      </c>
      <c r="F21" s="345" t="s">
        <v>169</v>
      </c>
      <c r="G21" s="345" t="s">
        <v>276</v>
      </c>
      <c r="H21" s="345" t="s">
        <v>278</v>
      </c>
      <c r="I21" s="221"/>
      <c r="J21" s="221"/>
      <c r="K21" s="214"/>
      <c r="L21" s="6"/>
      <c r="M21" s="6"/>
    </row>
    <row r="22" spans="1:13" ht="34.5" customHeight="1">
      <c r="A22" s="111" t="s">
        <v>160</v>
      </c>
      <c r="B22" s="139" t="s">
        <v>306</v>
      </c>
      <c r="C22" s="139" t="s">
        <v>174</v>
      </c>
      <c r="D22" s="139" t="s">
        <v>274</v>
      </c>
      <c r="E22" s="345"/>
      <c r="F22" s="345"/>
      <c r="G22" s="345"/>
      <c r="H22" s="345"/>
      <c r="I22" s="221">
        <f>I23+I37+I38</f>
        <v>1440620</v>
      </c>
      <c r="J22" s="221">
        <f>J23+J37+J38</f>
        <v>1440620</v>
      </c>
      <c r="K22" s="214"/>
      <c r="L22" s="6"/>
      <c r="M22" s="6"/>
    </row>
    <row r="23" spans="1:13" ht="52.5" customHeight="1">
      <c r="A23" s="353" t="s">
        <v>73</v>
      </c>
      <c r="B23" s="139" t="s">
        <v>306</v>
      </c>
      <c r="C23" s="139" t="s">
        <v>174</v>
      </c>
      <c r="D23" s="139" t="s">
        <v>274</v>
      </c>
      <c r="E23" s="345" t="s">
        <v>83</v>
      </c>
      <c r="F23" s="345" t="s">
        <v>169</v>
      </c>
      <c r="G23" s="345" t="s">
        <v>276</v>
      </c>
      <c r="H23" s="345" t="s">
        <v>278</v>
      </c>
      <c r="I23" s="221">
        <f>'По разделам и подраз. 2021-2022'!F188</f>
        <v>197100</v>
      </c>
      <c r="J23" s="221">
        <f>'По разделам и подраз. 2021-2022'!L188</f>
        <v>197100</v>
      </c>
      <c r="K23" s="214"/>
      <c r="L23" s="6"/>
      <c r="M23" s="6"/>
    </row>
    <row r="24" spans="1:13" ht="38.25" customHeight="1" hidden="1">
      <c r="A24" s="173" t="s">
        <v>313</v>
      </c>
      <c r="B24" s="139" t="s">
        <v>306</v>
      </c>
      <c r="C24" s="139" t="s">
        <v>174</v>
      </c>
      <c r="D24" s="139" t="s">
        <v>274</v>
      </c>
      <c r="E24" s="345" t="s">
        <v>314</v>
      </c>
      <c r="F24" s="345" t="s">
        <v>169</v>
      </c>
      <c r="G24" s="345" t="s">
        <v>276</v>
      </c>
      <c r="H24" s="345" t="s">
        <v>278</v>
      </c>
      <c r="I24" s="221"/>
      <c r="J24" s="221"/>
      <c r="K24" s="214"/>
      <c r="L24" s="6"/>
      <c r="M24" s="6"/>
    </row>
    <row r="25" spans="1:13" ht="114" customHeight="1" hidden="1">
      <c r="A25" s="130" t="s">
        <v>239</v>
      </c>
      <c r="B25" s="139" t="s">
        <v>306</v>
      </c>
      <c r="C25" s="139" t="s">
        <v>174</v>
      </c>
      <c r="D25" s="139" t="s">
        <v>274</v>
      </c>
      <c r="E25" s="345" t="s">
        <v>175</v>
      </c>
      <c r="F25" s="345" t="s">
        <v>169</v>
      </c>
      <c r="G25" s="345" t="s">
        <v>276</v>
      </c>
      <c r="H25" s="345" t="s">
        <v>278</v>
      </c>
      <c r="I25" s="221">
        <f>'[1]По разделам и подразделам'!F176</f>
        <v>0</v>
      </c>
      <c r="J25" s="360"/>
      <c r="K25" s="214"/>
      <c r="L25" s="6"/>
      <c r="M25" s="6"/>
    </row>
    <row r="26" spans="1:13" ht="37.5" customHeight="1" hidden="1">
      <c r="A26" s="130" t="s">
        <v>333</v>
      </c>
      <c r="B26" s="139" t="s">
        <v>306</v>
      </c>
      <c r="C26" s="139" t="s">
        <v>174</v>
      </c>
      <c r="D26" s="139" t="s">
        <v>274</v>
      </c>
      <c r="E26" s="345" t="s">
        <v>334</v>
      </c>
      <c r="F26" s="345" t="s">
        <v>169</v>
      </c>
      <c r="G26" s="345" t="s">
        <v>276</v>
      </c>
      <c r="H26" s="345" t="s">
        <v>278</v>
      </c>
      <c r="I26" s="221"/>
      <c r="J26" s="360"/>
      <c r="K26" s="214"/>
      <c r="L26" s="6"/>
      <c r="M26" s="6"/>
    </row>
    <row r="27" spans="1:13" ht="130.5" customHeight="1" hidden="1">
      <c r="A27" s="173" t="s">
        <v>240</v>
      </c>
      <c r="B27" s="139" t="s">
        <v>306</v>
      </c>
      <c r="C27" s="139" t="s">
        <v>174</v>
      </c>
      <c r="D27" s="139" t="s">
        <v>274</v>
      </c>
      <c r="E27" s="345" t="s">
        <v>176</v>
      </c>
      <c r="F27" s="345" t="s">
        <v>169</v>
      </c>
      <c r="G27" s="345" t="s">
        <v>276</v>
      </c>
      <c r="H27" s="345" t="s">
        <v>278</v>
      </c>
      <c r="I27" s="221">
        <f>'[1]По разделам и подразделам'!F188</f>
        <v>0</v>
      </c>
      <c r="J27" s="360"/>
      <c r="K27" s="214"/>
      <c r="L27" s="6"/>
      <c r="M27" s="6"/>
    </row>
    <row r="28" spans="1:13" ht="72" customHeight="1" hidden="1">
      <c r="A28" s="173" t="s">
        <v>336</v>
      </c>
      <c r="B28" s="139" t="s">
        <v>306</v>
      </c>
      <c r="C28" s="139" t="s">
        <v>174</v>
      </c>
      <c r="D28" s="139" t="s">
        <v>274</v>
      </c>
      <c r="E28" s="345" t="s">
        <v>84</v>
      </c>
      <c r="F28" s="345" t="s">
        <v>169</v>
      </c>
      <c r="G28" s="345" t="s">
        <v>276</v>
      </c>
      <c r="H28" s="345" t="s">
        <v>278</v>
      </c>
      <c r="I28" s="221">
        <f>'По разделам и подраз. 2021-2022'!F210</f>
        <v>0</v>
      </c>
      <c r="J28" s="221">
        <f>'По разделам и подраз. 2021-2022'!L210</f>
        <v>0</v>
      </c>
      <c r="K28" s="214"/>
      <c r="L28" s="6"/>
      <c r="M28" s="6"/>
    </row>
    <row r="29" spans="1:13" ht="50.25" customHeight="1" hidden="1">
      <c r="A29" s="111" t="s">
        <v>519</v>
      </c>
      <c r="B29" s="139" t="s">
        <v>306</v>
      </c>
      <c r="C29" s="139">
        <v>7</v>
      </c>
      <c r="D29" s="139"/>
      <c r="E29" s="345"/>
      <c r="F29" s="345"/>
      <c r="G29" s="345"/>
      <c r="H29" s="345"/>
      <c r="I29" s="221">
        <f>I31</f>
        <v>0</v>
      </c>
      <c r="J29" s="360">
        <f>J30</f>
        <v>0</v>
      </c>
      <c r="K29" s="214"/>
      <c r="L29" s="6"/>
      <c r="M29" s="6"/>
    </row>
    <row r="30" spans="1:13" ht="30.75" customHeight="1" hidden="1">
      <c r="A30" s="111" t="s">
        <v>521</v>
      </c>
      <c r="B30" s="139" t="s">
        <v>306</v>
      </c>
      <c r="C30" s="139">
        <v>7</v>
      </c>
      <c r="D30" s="139" t="s">
        <v>274</v>
      </c>
      <c r="E30" s="345"/>
      <c r="F30" s="345"/>
      <c r="G30" s="345"/>
      <c r="H30" s="345"/>
      <c r="I30" s="221">
        <f>I31</f>
        <v>0</v>
      </c>
      <c r="J30" s="360">
        <f>J31</f>
        <v>0</v>
      </c>
      <c r="K30" s="214"/>
      <c r="L30" s="6"/>
      <c r="M30" s="6"/>
    </row>
    <row r="31" spans="1:13" ht="50.25" customHeight="1" hidden="1">
      <c r="A31" s="130" t="s">
        <v>343</v>
      </c>
      <c r="B31" s="139" t="s">
        <v>306</v>
      </c>
      <c r="C31" s="139">
        <v>7</v>
      </c>
      <c r="D31" s="139" t="s">
        <v>274</v>
      </c>
      <c r="E31" s="345" t="s">
        <v>84</v>
      </c>
      <c r="F31" s="345">
        <v>200</v>
      </c>
      <c r="G31" s="345" t="s">
        <v>278</v>
      </c>
      <c r="H31" s="345" t="s">
        <v>287</v>
      </c>
      <c r="I31" s="221">
        <f>'По разделам и подраз. 2021-2022'!F99</f>
        <v>0</v>
      </c>
      <c r="J31" s="221">
        <f>'По разделам и подраз. 2021-2022'!L99</f>
        <v>0</v>
      </c>
      <c r="K31" s="214"/>
      <c r="L31" s="6"/>
      <c r="M31" s="6"/>
    </row>
    <row r="32" spans="1:13" ht="49.5" customHeight="1" hidden="1">
      <c r="A32" s="130" t="s">
        <v>11</v>
      </c>
      <c r="B32" s="139" t="s">
        <v>306</v>
      </c>
      <c r="C32" s="139" t="s">
        <v>344</v>
      </c>
      <c r="D32" s="139"/>
      <c r="E32" s="345"/>
      <c r="F32" s="345"/>
      <c r="G32" s="345"/>
      <c r="H32" s="345"/>
      <c r="I32" s="221">
        <f>I33</f>
        <v>0</v>
      </c>
      <c r="J32" s="360">
        <f>J33</f>
        <v>0</v>
      </c>
      <c r="K32" s="214"/>
      <c r="L32" s="6"/>
      <c r="M32" s="6"/>
    </row>
    <row r="33" spans="1:13" ht="50.25" customHeight="1" hidden="1">
      <c r="A33" s="129" t="s">
        <v>13</v>
      </c>
      <c r="B33" s="139" t="s">
        <v>306</v>
      </c>
      <c r="C33" s="139" t="s">
        <v>344</v>
      </c>
      <c r="D33" s="139" t="s">
        <v>274</v>
      </c>
      <c r="E33" s="345"/>
      <c r="F33" s="345"/>
      <c r="G33" s="345"/>
      <c r="H33" s="345"/>
      <c r="I33" s="221">
        <f>I34</f>
        <v>0</v>
      </c>
      <c r="J33" s="360">
        <f>J34</f>
        <v>0</v>
      </c>
      <c r="K33" s="214"/>
      <c r="L33" s="6"/>
      <c r="M33" s="6"/>
    </row>
    <row r="34" spans="1:13" ht="78.75" customHeight="1" hidden="1">
      <c r="A34" s="130" t="s">
        <v>244</v>
      </c>
      <c r="B34" s="139" t="s">
        <v>306</v>
      </c>
      <c r="C34" s="139" t="s">
        <v>344</v>
      </c>
      <c r="D34" s="139" t="s">
        <v>274</v>
      </c>
      <c r="E34" s="345" t="s">
        <v>84</v>
      </c>
      <c r="F34" s="345" t="s">
        <v>169</v>
      </c>
      <c r="G34" s="345" t="s">
        <v>279</v>
      </c>
      <c r="H34" s="345" t="s">
        <v>167</v>
      </c>
      <c r="I34" s="221"/>
      <c r="J34" s="221"/>
      <c r="K34" s="214"/>
      <c r="L34" s="6"/>
      <c r="M34" s="6"/>
    </row>
    <row r="35" spans="1:13" ht="84" customHeight="1" hidden="1">
      <c r="A35" s="130" t="s">
        <v>245</v>
      </c>
      <c r="B35" s="139" t="s">
        <v>306</v>
      </c>
      <c r="C35" s="139" t="s">
        <v>344</v>
      </c>
      <c r="D35" s="139"/>
      <c r="E35" s="345"/>
      <c r="F35" s="345"/>
      <c r="G35" s="345"/>
      <c r="H35" s="345"/>
      <c r="I35" s="221">
        <f>I36</f>
        <v>0</v>
      </c>
      <c r="J35" s="360"/>
      <c r="K35" s="214"/>
      <c r="L35" s="6"/>
      <c r="M35" s="6"/>
    </row>
    <row r="36" spans="1:13" ht="100.5" customHeight="1" hidden="1">
      <c r="A36" s="130"/>
      <c r="B36" s="139" t="s">
        <v>306</v>
      </c>
      <c r="C36" s="139"/>
      <c r="D36" s="139"/>
      <c r="E36" s="345"/>
      <c r="F36" s="345"/>
      <c r="G36" s="345"/>
      <c r="H36" s="345"/>
      <c r="I36" s="221"/>
      <c r="J36" s="360"/>
      <c r="K36" s="214"/>
      <c r="L36" s="6"/>
      <c r="M36" s="6"/>
    </row>
    <row r="37" spans="1:13" s="413" customFormat="1" ht="52.5" customHeight="1">
      <c r="A37" s="368" t="s">
        <v>640</v>
      </c>
      <c r="B37" s="139" t="s">
        <v>306</v>
      </c>
      <c r="C37" s="139" t="s">
        <v>174</v>
      </c>
      <c r="D37" s="139" t="s">
        <v>274</v>
      </c>
      <c r="E37" s="345" t="s">
        <v>641</v>
      </c>
      <c r="F37" s="345" t="s">
        <v>169</v>
      </c>
      <c r="G37" s="345" t="s">
        <v>276</v>
      </c>
      <c r="H37" s="345" t="s">
        <v>278</v>
      </c>
      <c r="I37" s="221">
        <f>'По разделам и подраз. 2021-2022'!F190</f>
        <v>1075396</v>
      </c>
      <c r="J37" s="221">
        <f>'По разделам и подраз. 2021-2022'!L190</f>
        <v>1075396</v>
      </c>
      <c r="K37" s="407"/>
      <c r="L37" s="408"/>
      <c r="M37" s="408"/>
    </row>
    <row r="38" spans="1:13" s="413" customFormat="1" ht="52.5" customHeight="1">
      <c r="A38" s="368" t="s">
        <v>599</v>
      </c>
      <c r="B38" s="139" t="s">
        <v>306</v>
      </c>
      <c r="C38" s="139" t="s">
        <v>174</v>
      </c>
      <c r="D38" s="139" t="s">
        <v>274</v>
      </c>
      <c r="E38" s="345" t="s">
        <v>600</v>
      </c>
      <c r="F38" s="345" t="s">
        <v>169</v>
      </c>
      <c r="G38" s="345" t="s">
        <v>276</v>
      </c>
      <c r="H38" s="345" t="s">
        <v>278</v>
      </c>
      <c r="I38" s="221">
        <f>'По разделам и подраз. 2021-2022'!F192</f>
        <v>168124</v>
      </c>
      <c r="J38" s="221">
        <f>'По разделам и подраз. 2021-2022'!L192</f>
        <v>168124</v>
      </c>
      <c r="K38" s="407"/>
      <c r="L38" s="408"/>
      <c r="M38" s="408"/>
    </row>
    <row r="39" spans="1:13" ht="87" customHeight="1">
      <c r="A39" s="123" t="s">
        <v>530</v>
      </c>
      <c r="B39" s="139" t="s">
        <v>306</v>
      </c>
      <c r="C39" s="139" t="s">
        <v>177</v>
      </c>
      <c r="D39" s="139"/>
      <c r="E39" s="345"/>
      <c r="F39" s="345"/>
      <c r="G39" s="345"/>
      <c r="H39" s="345"/>
      <c r="I39" s="221">
        <f>I40</f>
        <v>1606880</v>
      </c>
      <c r="J39" s="360">
        <f>J40</f>
        <v>1578880</v>
      </c>
      <c r="K39" s="214"/>
      <c r="L39" s="6"/>
      <c r="M39" s="6"/>
    </row>
    <row r="40" spans="1:13" ht="44.25" customHeight="1">
      <c r="A40" s="110" t="s">
        <v>149</v>
      </c>
      <c r="B40" s="139" t="s">
        <v>306</v>
      </c>
      <c r="C40" s="139" t="s">
        <v>177</v>
      </c>
      <c r="D40" s="139" t="s">
        <v>274</v>
      </c>
      <c r="E40" s="345"/>
      <c r="F40" s="345"/>
      <c r="G40" s="345"/>
      <c r="H40" s="345"/>
      <c r="I40" s="221">
        <f>I41+I43+I44+I45</f>
        <v>1606880</v>
      </c>
      <c r="J40" s="360">
        <f>J41+J43+J44+J45</f>
        <v>1578880</v>
      </c>
      <c r="K40" s="214"/>
      <c r="L40" s="6"/>
      <c r="M40" s="6"/>
    </row>
    <row r="41" spans="1:13" ht="84" customHeight="1">
      <c r="A41" s="141" t="s">
        <v>246</v>
      </c>
      <c r="B41" s="139" t="s">
        <v>306</v>
      </c>
      <c r="C41" s="139" t="s">
        <v>177</v>
      </c>
      <c r="D41" s="139" t="s">
        <v>274</v>
      </c>
      <c r="E41" s="345" t="s">
        <v>85</v>
      </c>
      <c r="F41" s="345" t="s">
        <v>168</v>
      </c>
      <c r="G41" s="345" t="s">
        <v>274</v>
      </c>
      <c r="H41" s="345" t="s">
        <v>279</v>
      </c>
      <c r="I41" s="221">
        <f>'По разделам и подраз. 2021-2022'!F31</f>
        <v>1171350</v>
      </c>
      <c r="J41" s="221">
        <f>'По разделам и подраз. 2021-2022'!L31</f>
        <v>1171350</v>
      </c>
      <c r="K41" s="214"/>
      <c r="L41" s="6"/>
      <c r="M41" s="6"/>
    </row>
    <row r="42" spans="1:13" ht="75.75" customHeight="1" hidden="1">
      <c r="A42" s="141" t="s">
        <v>247</v>
      </c>
      <c r="B42" s="139" t="s">
        <v>306</v>
      </c>
      <c r="C42" s="139" t="s">
        <v>177</v>
      </c>
      <c r="D42" s="139" t="s">
        <v>274</v>
      </c>
      <c r="E42" s="345" t="s">
        <v>86</v>
      </c>
      <c r="F42" s="345" t="s">
        <v>168</v>
      </c>
      <c r="G42" s="345" t="s">
        <v>274</v>
      </c>
      <c r="H42" s="345" t="s">
        <v>279</v>
      </c>
      <c r="I42" s="221"/>
      <c r="J42" s="360"/>
      <c r="K42" s="214"/>
      <c r="L42" s="6"/>
      <c r="M42" s="6"/>
    </row>
    <row r="43" spans="1:13" ht="81.75" customHeight="1">
      <c r="A43" s="141" t="s">
        <v>248</v>
      </c>
      <c r="B43" s="139" t="s">
        <v>306</v>
      </c>
      <c r="C43" s="139" t="s">
        <v>177</v>
      </c>
      <c r="D43" s="139" t="s">
        <v>274</v>
      </c>
      <c r="E43" s="345" t="s">
        <v>86</v>
      </c>
      <c r="F43" s="345" t="s">
        <v>169</v>
      </c>
      <c r="G43" s="345" t="s">
        <v>274</v>
      </c>
      <c r="H43" s="345" t="s">
        <v>279</v>
      </c>
      <c r="I43" s="221">
        <f>'По разделам и подраз. 2021-2022'!F35</f>
        <v>420530</v>
      </c>
      <c r="J43" s="360">
        <f>'По разделам и подраз. 2021-2022'!L35</f>
        <v>392530</v>
      </c>
      <c r="K43" s="214"/>
      <c r="L43" s="6"/>
      <c r="M43" s="6"/>
    </row>
    <row r="44" spans="1:13" s="413" customFormat="1" ht="68.25" customHeight="1">
      <c r="A44" s="111" t="s">
        <v>642</v>
      </c>
      <c r="B44" s="139" t="s">
        <v>306</v>
      </c>
      <c r="C44" s="139" t="s">
        <v>177</v>
      </c>
      <c r="D44" s="139" t="s">
        <v>274</v>
      </c>
      <c r="E44" s="345" t="s">
        <v>638</v>
      </c>
      <c r="F44" s="345" t="s">
        <v>169</v>
      </c>
      <c r="G44" s="345" t="s">
        <v>274</v>
      </c>
      <c r="H44" s="345" t="s">
        <v>483</v>
      </c>
      <c r="I44" s="221">
        <f>'По разделам и подраз. 2021-2022'!F66</f>
        <v>9763.47</v>
      </c>
      <c r="J44" s="360">
        <f>'По разделам и подраз. 2021-2022'!L66</f>
        <v>9792.19</v>
      </c>
      <c r="K44" s="407"/>
      <c r="L44" s="408"/>
      <c r="M44" s="408"/>
    </row>
    <row r="45" spans="1:13" s="413" customFormat="1" ht="64.5" customHeight="1">
      <c r="A45" s="111" t="s">
        <v>327</v>
      </c>
      <c r="B45" s="139" t="s">
        <v>306</v>
      </c>
      <c r="C45" s="139" t="s">
        <v>177</v>
      </c>
      <c r="D45" s="139" t="s">
        <v>274</v>
      </c>
      <c r="E45" s="345" t="s">
        <v>328</v>
      </c>
      <c r="F45" s="345" t="s">
        <v>169</v>
      </c>
      <c r="G45" s="345" t="s">
        <v>274</v>
      </c>
      <c r="H45" s="345" t="s">
        <v>483</v>
      </c>
      <c r="I45" s="221">
        <f>'По разделам и подраз. 2021-2022'!F72</f>
        <v>5236.53</v>
      </c>
      <c r="J45" s="221">
        <f>'По разделам и подраз. 2021-2022'!L72</f>
        <v>5207.81</v>
      </c>
      <c r="K45" s="407"/>
      <c r="L45" s="408"/>
      <c r="M45" s="408"/>
    </row>
    <row r="46" spans="1:13" ht="63" customHeight="1" hidden="1">
      <c r="A46" s="111" t="s">
        <v>368</v>
      </c>
      <c r="B46" s="7" t="s">
        <v>306</v>
      </c>
      <c r="C46" s="7" t="s">
        <v>177</v>
      </c>
      <c r="D46" s="7" t="s">
        <v>274</v>
      </c>
      <c r="E46" s="4" t="s">
        <v>100</v>
      </c>
      <c r="F46" s="4" t="s">
        <v>169</v>
      </c>
      <c r="G46" s="4" t="s">
        <v>274</v>
      </c>
      <c r="H46" s="4" t="s">
        <v>483</v>
      </c>
      <c r="I46" s="220"/>
      <c r="J46" s="220"/>
      <c r="K46" s="214"/>
      <c r="L46" s="6"/>
      <c r="M46" s="6"/>
    </row>
    <row r="47" spans="1:13" ht="62.25" customHeight="1" hidden="1">
      <c r="A47" s="111" t="s">
        <v>350</v>
      </c>
      <c r="B47" s="7" t="s">
        <v>306</v>
      </c>
      <c r="C47" s="7" t="s">
        <v>177</v>
      </c>
      <c r="D47" s="7" t="s">
        <v>274</v>
      </c>
      <c r="E47" s="4" t="s">
        <v>351</v>
      </c>
      <c r="F47" s="4" t="s">
        <v>169</v>
      </c>
      <c r="G47" s="4" t="s">
        <v>274</v>
      </c>
      <c r="H47" s="4" t="s">
        <v>483</v>
      </c>
      <c r="I47" s="220"/>
      <c r="J47" s="220"/>
      <c r="K47" s="214"/>
      <c r="L47" s="6"/>
      <c r="M47" s="6"/>
    </row>
    <row r="48" spans="1:13" ht="34.5" customHeight="1" hidden="1">
      <c r="A48" s="111" t="s">
        <v>352</v>
      </c>
      <c r="B48" s="7" t="s">
        <v>306</v>
      </c>
      <c r="C48" s="7" t="s">
        <v>177</v>
      </c>
      <c r="D48" s="7" t="s">
        <v>274</v>
      </c>
      <c r="E48" s="4" t="s">
        <v>353</v>
      </c>
      <c r="F48" s="4" t="s">
        <v>169</v>
      </c>
      <c r="G48" s="4" t="s">
        <v>274</v>
      </c>
      <c r="H48" s="4" t="s">
        <v>483</v>
      </c>
      <c r="I48" s="220"/>
      <c r="J48" s="220"/>
      <c r="K48" s="214"/>
      <c r="L48" s="6"/>
      <c r="M48" s="6"/>
    </row>
    <row r="49" spans="1:13" ht="50.25" customHeight="1" hidden="1">
      <c r="A49" s="111" t="s">
        <v>354</v>
      </c>
      <c r="B49" s="7" t="s">
        <v>306</v>
      </c>
      <c r="C49" s="7" t="s">
        <v>177</v>
      </c>
      <c r="D49" s="7" t="s">
        <v>274</v>
      </c>
      <c r="E49" s="4" t="s">
        <v>355</v>
      </c>
      <c r="F49" s="4" t="s">
        <v>169</v>
      </c>
      <c r="G49" s="4" t="s">
        <v>274</v>
      </c>
      <c r="H49" s="4" t="s">
        <v>483</v>
      </c>
      <c r="I49" s="220"/>
      <c r="J49" s="220"/>
      <c r="K49" s="214"/>
      <c r="L49" s="6"/>
      <c r="M49" s="6"/>
    </row>
    <row r="50" spans="1:13" ht="51.75" customHeight="1" hidden="1">
      <c r="A50" s="111" t="s">
        <v>356</v>
      </c>
      <c r="B50" s="7" t="s">
        <v>306</v>
      </c>
      <c r="C50" s="7" t="s">
        <v>177</v>
      </c>
      <c r="D50" s="7" t="s">
        <v>274</v>
      </c>
      <c r="E50" s="4" t="s">
        <v>357</v>
      </c>
      <c r="F50" s="4" t="s">
        <v>169</v>
      </c>
      <c r="G50" s="4" t="s">
        <v>274</v>
      </c>
      <c r="H50" s="4" t="s">
        <v>483</v>
      </c>
      <c r="I50" s="220"/>
      <c r="J50" s="220"/>
      <c r="K50" s="214"/>
      <c r="L50" s="6"/>
      <c r="M50" s="6"/>
    </row>
    <row r="51" spans="1:13" ht="34.5" customHeight="1">
      <c r="A51" s="141" t="s">
        <v>535</v>
      </c>
      <c r="B51" s="139" t="s">
        <v>306</v>
      </c>
      <c r="C51" s="139" t="s">
        <v>178</v>
      </c>
      <c r="D51" s="139"/>
      <c r="E51" s="345"/>
      <c r="F51" s="345"/>
      <c r="G51" s="345"/>
      <c r="H51" s="345"/>
      <c r="I51" s="221">
        <f>I52</f>
        <v>590098.67</v>
      </c>
      <c r="J51" s="221">
        <f>J52</f>
        <v>711127.39</v>
      </c>
      <c r="K51" s="214"/>
      <c r="L51" s="6"/>
      <c r="M51" s="6"/>
    </row>
    <row r="52" spans="1:13" ht="34.5" customHeight="1">
      <c r="A52" s="111" t="s">
        <v>162</v>
      </c>
      <c r="B52" s="139" t="s">
        <v>306</v>
      </c>
      <c r="C52" s="139" t="s">
        <v>178</v>
      </c>
      <c r="D52" s="139" t="s">
        <v>274</v>
      </c>
      <c r="E52" s="345"/>
      <c r="F52" s="345"/>
      <c r="G52" s="345"/>
      <c r="H52" s="345"/>
      <c r="I52" s="221">
        <f>I53+I54</f>
        <v>590098.67</v>
      </c>
      <c r="J52" s="221">
        <f>J53+J54</f>
        <v>711127.39</v>
      </c>
      <c r="K52" s="214"/>
      <c r="L52" s="6"/>
      <c r="M52" s="6"/>
    </row>
    <row r="53" spans="1:13" ht="51" customHeight="1">
      <c r="A53" s="141" t="s">
        <v>87</v>
      </c>
      <c r="B53" s="139" t="s">
        <v>306</v>
      </c>
      <c r="C53" s="139" t="s">
        <v>178</v>
      </c>
      <c r="D53" s="139" t="s">
        <v>274</v>
      </c>
      <c r="E53" s="345" t="s">
        <v>88</v>
      </c>
      <c r="F53" s="345" t="s">
        <v>218</v>
      </c>
      <c r="G53" s="345" t="s">
        <v>275</v>
      </c>
      <c r="H53" s="345" t="s">
        <v>274</v>
      </c>
      <c r="I53" s="221">
        <f>'По разделам и подраз. 2021-2022'!F229</f>
        <v>590098.67</v>
      </c>
      <c r="J53" s="221">
        <f>'По разделам и подраз. 2021-2022'!L229</f>
        <v>711127.39</v>
      </c>
      <c r="K53" s="214"/>
      <c r="L53" s="6"/>
      <c r="M53" s="6"/>
    </row>
    <row r="54" spans="1:13" ht="51" customHeight="1" hidden="1">
      <c r="A54" s="141" t="s">
        <v>358</v>
      </c>
      <c r="B54" s="139" t="s">
        <v>306</v>
      </c>
      <c r="C54" s="139" t="s">
        <v>178</v>
      </c>
      <c r="D54" s="139" t="s">
        <v>274</v>
      </c>
      <c r="E54" s="345" t="s">
        <v>84</v>
      </c>
      <c r="F54" s="345" t="s">
        <v>218</v>
      </c>
      <c r="G54" s="345" t="s">
        <v>275</v>
      </c>
      <c r="H54" s="345" t="s">
        <v>274</v>
      </c>
      <c r="I54" s="221"/>
      <c r="J54" s="359"/>
      <c r="K54" s="214"/>
      <c r="L54" s="6"/>
      <c r="M54" s="6"/>
    </row>
    <row r="55" spans="1:13" ht="51" customHeight="1">
      <c r="A55" s="141" t="s">
        <v>585</v>
      </c>
      <c r="B55" s="139" t="s">
        <v>306</v>
      </c>
      <c r="C55" s="139" t="s">
        <v>604</v>
      </c>
      <c r="D55" s="139"/>
      <c r="E55" s="345"/>
      <c r="F55" s="345"/>
      <c r="G55" s="345"/>
      <c r="H55" s="345"/>
      <c r="I55" s="221">
        <f>I56</f>
        <v>64000</v>
      </c>
      <c r="J55" s="411">
        <f>J56</f>
        <v>0</v>
      </c>
      <c r="K55" s="214"/>
      <c r="L55" s="6"/>
      <c r="M55" s="6"/>
    </row>
    <row r="56" spans="1:13" ht="20.25" customHeight="1">
      <c r="A56" s="141" t="s">
        <v>651</v>
      </c>
      <c r="B56" s="139" t="s">
        <v>306</v>
      </c>
      <c r="C56" s="139" t="s">
        <v>604</v>
      </c>
      <c r="D56" s="139" t="s">
        <v>627</v>
      </c>
      <c r="E56" s="345"/>
      <c r="F56" s="345"/>
      <c r="G56" s="345"/>
      <c r="H56" s="345"/>
      <c r="I56" s="221">
        <f>I57</f>
        <v>64000</v>
      </c>
      <c r="J56" s="411">
        <f>J57</f>
        <v>0</v>
      </c>
      <c r="K56" s="214"/>
      <c r="L56" s="6"/>
      <c r="M56" s="6"/>
    </row>
    <row r="57" spans="1:13" ht="95.25" customHeight="1">
      <c r="A57" s="141" t="s">
        <v>628</v>
      </c>
      <c r="B57" s="139" t="s">
        <v>306</v>
      </c>
      <c r="C57" s="139" t="s">
        <v>604</v>
      </c>
      <c r="D57" s="139" t="s">
        <v>627</v>
      </c>
      <c r="E57" s="345" t="s">
        <v>623</v>
      </c>
      <c r="F57" s="345" t="s">
        <v>169</v>
      </c>
      <c r="G57" s="345" t="s">
        <v>279</v>
      </c>
      <c r="H57" s="345" t="s">
        <v>167</v>
      </c>
      <c r="I57" s="221">
        <f>'По разделам и подраз. 2021-2022'!F133</f>
        <v>64000</v>
      </c>
      <c r="J57" s="411">
        <f>'По разделам и подраз. 2021-2022'!L133</f>
        <v>0</v>
      </c>
      <c r="K57" s="214"/>
      <c r="L57" s="6"/>
      <c r="M57" s="6"/>
    </row>
    <row r="58" spans="1:13" ht="96" customHeight="1">
      <c r="A58" s="401" t="s">
        <v>617</v>
      </c>
      <c r="B58" s="402" t="s">
        <v>616</v>
      </c>
      <c r="C58" s="362"/>
      <c r="D58" s="362"/>
      <c r="E58" s="374"/>
      <c r="F58" s="403"/>
      <c r="G58" s="403"/>
      <c r="H58" s="374"/>
      <c r="I58" s="221">
        <f aca="true" t="shared" si="0" ref="I58:J60">I59</f>
        <v>5000</v>
      </c>
      <c r="J58" s="221">
        <f t="shared" si="0"/>
        <v>0</v>
      </c>
      <c r="K58" s="409"/>
      <c r="L58" s="410"/>
      <c r="M58" s="6"/>
    </row>
    <row r="59" spans="1:13" ht="54.75" customHeight="1">
      <c r="A59" s="430" t="s">
        <v>672</v>
      </c>
      <c r="B59" s="362" t="s">
        <v>616</v>
      </c>
      <c r="C59" s="362" t="s">
        <v>180</v>
      </c>
      <c r="D59" s="362"/>
      <c r="E59" s="374"/>
      <c r="F59" s="403"/>
      <c r="G59" s="403"/>
      <c r="H59" s="374"/>
      <c r="I59" s="221">
        <f t="shared" si="0"/>
        <v>5000</v>
      </c>
      <c r="J59" s="221">
        <f t="shared" si="0"/>
        <v>0</v>
      </c>
      <c r="K59" s="409"/>
      <c r="L59" s="410"/>
      <c r="M59" s="6"/>
    </row>
    <row r="60" spans="1:13" ht="54.75" customHeight="1">
      <c r="A60" s="405" t="s">
        <v>613</v>
      </c>
      <c r="B60" s="362" t="s">
        <v>616</v>
      </c>
      <c r="C60" s="362" t="s">
        <v>180</v>
      </c>
      <c r="D60" s="362" t="s">
        <v>274</v>
      </c>
      <c r="E60" s="374"/>
      <c r="F60" s="403"/>
      <c r="G60" s="403"/>
      <c r="H60" s="374"/>
      <c r="I60" s="221">
        <f t="shared" si="0"/>
        <v>5000</v>
      </c>
      <c r="J60" s="221">
        <f t="shared" si="0"/>
        <v>0</v>
      </c>
      <c r="K60" s="409"/>
      <c r="L60" s="410"/>
      <c r="M60" s="6"/>
    </row>
    <row r="61" spans="1:13" ht="85.5" customHeight="1">
      <c r="A61" s="405" t="s">
        <v>614</v>
      </c>
      <c r="B61" s="362" t="s">
        <v>616</v>
      </c>
      <c r="C61" s="362" t="s">
        <v>180</v>
      </c>
      <c r="D61" s="362" t="s">
        <v>274</v>
      </c>
      <c r="E61" s="374" t="s">
        <v>84</v>
      </c>
      <c r="F61" s="403" t="s">
        <v>169</v>
      </c>
      <c r="G61" s="403" t="s">
        <v>276</v>
      </c>
      <c r="H61" s="374" t="s">
        <v>278</v>
      </c>
      <c r="I61" s="221">
        <f>'По разделам и подраз. 2021-2022'!F222</f>
        <v>5000</v>
      </c>
      <c r="J61" s="221">
        <f>'По разделам и подраз. 2021-2022'!L222</f>
        <v>0</v>
      </c>
      <c r="K61" s="409"/>
      <c r="L61" s="410"/>
      <c r="M61" s="6"/>
    </row>
    <row r="62" spans="1:13" ht="22.5" customHeight="1">
      <c r="A62" s="357" t="s">
        <v>179</v>
      </c>
      <c r="B62" s="139"/>
      <c r="C62" s="139"/>
      <c r="D62" s="139"/>
      <c r="E62" s="345"/>
      <c r="F62" s="345"/>
      <c r="G62" s="345"/>
      <c r="H62" s="345"/>
      <c r="I62" s="234">
        <f>I11+I58</f>
        <v>3706598.67</v>
      </c>
      <c r="J62" s="359">
        <f>J11+J55</f>
        <v>3730627.39</v>
      </c>
      <c r="K62" s="214"/>
      <c r="L62" s="6"/>
      <c r="M62" s="6"/>
    </row>
    <row r="63" spans="1:13" ht="42.75" customHeight="1">
      <c r="A63" s="358" t="s">
        <v>359</v>
      </c>
      <c r="B63" s="343" t="s">
        <v>469</v>
      </c>
      <c r="C63" s="139"/>
      <c r="D63" s="139"/>
      <c r="E63" s="345"/>
      <c r="F63" s="345"/>
      <c r="G63" s="345"/>
      <c r="H63" s="345"/>
      <c r="I63" s="234">
        <f>I64+I70</f>
        <v>819072</v>
      </c>
      <c r="J63" s="234">
        <f>J64+J70+J68</f>
        <v>821472</v>
      </c>
      <c r="K63" s="214"/>
      <c r="L63" s="6"/>
      <c r="M63" s="6"/>
    </row>
    <row r="64" spans="1:13" ht="36.75" customHeight="1">
      <c r="A64" s="141" t="s">
        <v>145</v>
      </c>
      <c r="B64" s="139" t="s">
        <v>469</v>
      </c>
      <c r="C64" s="139" t="s">
        <v>180</v>
      </c>
      <c r="D64" s="139"/>
      <c r="E64" s="345"/>
      <c r="F64" s="345"/>
      <c r="G64" s="345"/>
      <c r="H64" s="345"/>
      <c r="I64" s="221">
        <f>I65</f>
        <v>734172</v>
      </c>
      <c r="J64" s="360">
        <f>J65</f>
        <v>734172</v>
      </c>
      <c r="K64" s="214"/>
      <c r="L64" s="6"/>
      <c r="M64" s="6"/>
    </row>
    <row r="65" spans="1:13" ht="68.25" customHeight="1">
      <c r="A65" s="141" t="s">
        <v>92</v>
      </c>
      <c r="B65" s="139" t="s">
        <v>469</v>
      </c>
      <c r="C65" s="139" t="s">
        <v>180</v>
      </c>
      <c r="D65" s="139" t="s">
        <v>485</v>
      </c>
      <c r="E65" s="345" t="s">
        <v>330</v>
      </c>
      <c r="F65" s="345" t="s">
        <v>168</v>
      </c>
      <c r="G65" s="345" t="s">
        <v>274</v>
      </c>
      <c r="H65" s="345" t="s">
        <v>277</v>
      </c>
      <c r="I65" s="221">
        <f>'По разделам и подраз. 2021-2022'!F15</f>
        <v>734172</v>
      </c>
      <c r="J65" s="221">
        <f>'По разделам и подраз. 2021-2022'!L15</f>
        <v>734172</v>
      </c>
      <c r="K65" s="214"/>
      <c r="L65" s="6"/>
      <c r="M65" s="6"/>
    </row>
    <row r="66" spans="1:13" ht="27.75" customHeight="1" hidden="1">
      <c r="A66" s="141" t="s">
        <v>360</v>
      </c>
      <c r="B66" s="139" t="s">
        <v>469</v>
      </c>
      <c r="C66" s="139" t="s">
        <v>361</v>
      </c>
      <c r="D66" s="139"/>
      <c r="E66" s="345"/>
      <c r="F66" s="345"/>
      <c r="G66" s="345"/>
      <c r="H66" s="345"/>
      <c r="I66" s="221">
        <f>I67</f>
        <v>0</v>
      </c>
      <c r="J66" s="359"/>
      <c r="K66" s="214"/>
      <c r="L66" s="6"/>
      <c r="M66" s="6"/>
    </row>
    <row r="67" spans="1:13" ht="51" customHeight="1" hidden="1">
      <c r="A67" s="141" t="s">
        <v>362</v>
      </c>
      <c r="B67" s="139" t="s">
        <v>469</v>
      </c>
      <c r="C67" s="139" t="s">
        <v>361</v>
      </c>
      <c r="D67" s="139" t="s">
        <v>485</v>
      </c>
      <c r="E67" s="345" t="s">
        <v>363</v>
      </c>
      <c r="F67" s="345" t="s">
        <v>170</v>
      </c>
      <c r="G67" s="345" t="s">
        <v>274</v>
      </c>
      <c r="H67" s="345" t="s">
        <v>297</v>
      </c>
      <c r="I67" s="221"/>
      <c r="J67" s="359"/>
      <c r="K67" s="214"/>
      <c r="L67" s="6"/>
      <c r="M67" s="6"/>
    </row>
    <row r="68" spans="1:13" ht="21.75" customHeight="1" hidden="1">
      <c r="A68" s="141" t="s">
        <v>503</v>
      </c>
      <c r="B68" s="139" t="s">
        <v>469</v>
      </c>
      <c r="C68" s="139" t="s">
        <v>361</v>
      </c>
      <c r="D68" s="139"/>
      <c r="E68" s="345"/>
      <c r="F68" s="345"/>
      <c r="G68" s="345"/>
      <c r="H68" s="345"/>
      <c r="I68" s="221">
        <f>I69</f>
        <v>0</v>
      </c>
      <c r="J68" s="221">
        <f>J69</f>
        <v>0</v>
      </c>
      <c r="K68" s="214"/>
      <c r="L68" s="6"/>
      <c r="M68" s="6"/>
    </row>
    <row r="69" spans="1:13" ht="30.75" customHeight="1" hidden="1">
      <c r="A69" s="141" t="s">
        <v>364</v>
      </c>
      <c r="B69" s="139" t="s">
        <v>469</v>
      </c>
      <c r="C69" s="139" t="s">
        <v>361</v>
      </c>
      <c r="D69" s="139" t="s">
        <v>485</v>
      </c>
      <c r="E69" s="345" t="s">
        <v>365</v>
      </c>
      <c r="F69" s="345" t="s">
        <v>170</v>
      </c>
      <c r="G69" s="345" t="s">
        <v>274</v>
      </c>
      <c r="H69" s="345" t="s">
        <v>297</v>
      </c>
      <c r="I69" s="221">
        <f>'По разделам и подраз. 2021-2022'!F60</f>
        <v>0</v>
      </c>
      <c r="J69" s="360">
        <f>'По разделам и подраз. 2021-2022'!L60</f>
        <v>0</v>
      </c>
      <c r="K69" s="214"/>
      <c r="L69" s="6"/>
      <c r="M69" s="6"/>
    </row>
    <row r="70" spans="1:13" ht="24.75" customHeight="1">
      <c r="A70" s="141" t="s">
        <v>156</v>
      </c>
      <c r="B70" s="139" t="s">
        <v>469</v>
      </c>
      <c r="C70" s="139" t="s">
        <v>182</v>
      </c>
      <c r="D70" s="139"/>
      <c r="E70" s="345"/>
      <c r="F70" s="345"/>
      <c r="G70" s="345"/>
      <c r="H70" s="345"/>
      <c r="I70" s="221">
        <f>I71+I72+I73+I74+I75+I78+I79</f>
        <v>84900</v>
      </c>
      <c r="J70" s="360">
        <f>J71+J72+J74+J75+J78+J79+J73</f>
        <v>87300</v>
      </c>
      <c r="K70" s="214"/>
      <c r="L70" s="6"/>
      <c r="M70" s="6"/>
    </row>
    <row r="71" spans="1:13" ht="62.25" customHeight="1" hidden="1">
      <c r="A71" s="215" t="s">
        <v>194</v>
      </c>
      <c r="B71" s="7" t="s">
        <v>469</v>
      </c>
      <c r="C71" s="7" t="s">
        <v>182</v>
      </c>
      <c r="D71" s="4" t="s">
        <v>485</v>
      </c>
      <c r="E71" s="4" t="s">
        <v>195</v>
      </c>
      <c r="F71" s="4" t="s">
        <v>170</v>
      </c>
      <c r="G71" s="4" t="s">
        <v>469</v>
      </c>
      <c r="H71" s="4" t="s">
        <v>469</v>
      </c>
      <c r="I71" s="220"/>
      <c r="J71" s="223"/>
      <c r="K71" s="214"/>
      <c r="L71" s="6"/>
      <c r="M71" s="6"/>
    </row>
    <row r="72" spans="1:13" ht="94.5" customHeight="1" hidden="1">
      <c r="A72" s="141" t="s">
        <v>105</v>
      </c>
      <c r="B72" s="139" t="s">
        <v>469</v>
      </c>
      <c r="C72" s="139" t="s">
        <v>182</v>
      </c>
      <c r="D72" s="139" t="s">
        <v>485</v>
      </c>
      <c r="E72" s="345" t="s">
        <v>89</v>
      </c>
      <c r="F72" s="345" t="s">
        <v>476</v>
      </c>
      <c r="G72" s="345" t="s">
        <v>274</v>
      </c>
      <c r="H72" s="345" t="s">
        <v>278</v>
      </c>
      <c r="I72" s="221">
        <f>'По разделам и подраз. 2021-2022'!F24</f>
        <v>0</v>
      </c>
      <c r="J72" s="221">
        <f>'По разделам и подраз. 2021-2022'!L24</f>
        <v>0</v>
      </c>
      <c r="K72" s="214"/>
      <c r="L72" s="6"/>
      <c r="M72" s="6"/>
    </row>
    <row r="73" spans="1:13" ht="102" customHeight="1" hidden="1">
      <c r="A73" s="141" t="s">
        <v>77</v>
      </c>
      <c r="B73" s="139" t="s">
        <v>469</v>
      </c>
      <c r="C73" s="139" t="s">
        <v>182</v>
      </c>
      <c r="D73" s="139" t="s">
        <v>485</v>
      </c>
      <c r="E73" s="345" t="s">
        <v>78</v>
      </c>
      <c r="F73" s="345" t="s">
        <v>476</v>
      </c>
      <c r="G73" s="345" t="s">
        <v>274</v>
      </c>
      <c r="H73" s="345" t="s">
        <v>279</v>
      </c>
      <c r="I73" s="221">
        <f>'По разделам и подраз. 2021-2022'!F46</f>
        <v>0</v>
      </c>
      <c r="J73" s="221">
        <f>'По разделам и подраз. 2021-2022'!L46</f>
        <v>0</v>
      </c>
      <c r="K73" s="214"/>
      <c r="L73" s="6"/>
      <c r="M73" s="6"/>
    </row>
    <row r="74" spans="1:13" ht="83.25" customHeight="1" hidden="1">
      <c r="A74" s="111" t="s">
        <v>226</v>
      </c>
      <c r="B74" s="139" t="s">
        <v>469</v>
      </c>
      <c r="C74" s="139" t="s">
        <v>182</v>
      </c>
      <c r="D74" s="139" t="s">
        <v>485</v>
      </c>
      <c r="E74" s="345" t="s">
        <v>95</v>
      </c>
      <c r="F74" s="345" t="s">
        <v>476</v>
      </c>
      <c r="G74" s="345" t="s">
        <v>274</v>
      </c>
      <c r="H74" s="345" t="s">
        <v>471</v>
      </c>
      <c r="I74" s="221"/>
      <c r="J74" s="221"/>
      <c r="K74" s="214"/>
      <c r="L74" s="6"/>
      <c r="M74" s="6"/>
    </row>
    <row r="75" spans="1:13" ht="82.5" customHeight="1" hidden="1">
      <c r="A75" s="141" t="s">
        <v>227</v>
      </c>
      <c r="B75" s="139" t="s">
        <v>469</v>
      </c>
      <c r="C75" s="139" t="s">
        <v>182</v>
      </c>
      <c r="D75" s="139" t="s">
        <v>485</v>
      </c>
      <c r="E75" s="345" t="s">
        <v>90</v>
      </c>
      <c r="F75" s="345" t="s">
        <v>476</v>
      </c>
      <c r="G75" s="345" t="s">
        <v>274</v>
      </c>
      <c r="H75" s="345" t="s">
        <v>471</v>
      </c>
      <c r="I75" s="221"/>
      <c r="J75" s="221"/>
      <c r="K75" s="214"/>
      <c r="L75" s="6"/>
      <c r="M75" s="6"/>
    </row>
    <row r="76" spans="1:13" ht="21.75" customHeight="1" hidden="1">
      <c r="A76" s="141" t="s">
        <v>503</v>
      </c>
      <c r="B76" s="139" t="s">
        <v>469</v>
      </c>
      <c r="C76" s="139" t="s">
        <v>361</v>
      </c>
      <c r="D76" s="139"/>
      <c r="E76" s="345"/>
      <c r="F76" s="345"/>
      <c r="G76" s="345"/>
      <c r="H76" s="345"/>
      <c r="I76" s="221">
        <f>I77</f>
        <v>0</v>
      </c>
      <c r="J76" s="221">
        <f>J77</f>
        <v>0</v>
      </c>
      <c r="K76" s="214"/>
      <c r="L76" s="6"/>
      <c r="M76" s="6"/>
    </row>
    <row r="77" spans="1:13" ht="21" customHeight="1" hidden="1">
      <c r="A77" s="141" t="s">
        <v>364</v>
      </c>
      <c r="B77" s="139" t="s">
        <v>469</v>
      </c>
      <c r="C77" s="139" t="s">
        <v>361</v>
      </c>
      <c r="D77" s="139" t="s">
        <v>485</v>
      </c>
      <c r="E77" s="345" t="s">
        <v>365</v>
      </c>
      <c r="F77" s="345" t="s">
        <v>170</v>
      </c>
      <c r="G77" s="345" t="s">
        <v>274</v>
      </c>
      <c r="H77" s="345" t="s">
        <v>297</v>
      </c>
      <c r="I77" s="221"/>
      <c r="J77" s="221"/>
      <c r="K77" s="214"/>
      <c r="L77" s="6"/>
      <c r="M77" s="6"/>
    </row>
    <row r="78" spans="1:13" ht="66.75" customHeight="1">
      <c r="A78" s="141" t="s">
        <v>249</v>
      </c>
      <c r="B78" s="139" t="s">
        <v>469</v>
      </c>
      <c r="C78" s="139" t="s">
        <v>182</v>
      </c>
      <c r="D78" s="139" t="s">
        <v>485</v>
      </c>
      <c r="E78" s="345" t="s">
        <v>91</v>
      </c>
      <c r="F78" s="345" t="s">
        <v>168</v>
      </c>
      <c r="G78" s="345" t="s">
        <v>277</v>
      </c>
      <c r="H78" s="345" t="s">
        <v>278</v>
      </c>
      <c r="I78" s="221">
        <f>'По разделам и подраз. 2021-2022'!F83</f>
        <v>76200</v>
      </c>
      <c r="J78" s="221">
        <f>'По разделам и подраз. 2021-2022'!L83</f>
        <v>78600</v>
      </c>
      <c r="K78" s="214"/>
      <c r="L78" s="6"/>
      <c r="M78" s="6"/>
    </row>
    <row r="79" spans="1:13" ht="50.25" customHeight="1">
      <c r="A79" s="141" t="s">
        <v>80</v>
      </c>
      <c r="B79" s="139" t="s">
        <v>469</v>
      </c>
      <c r="C79" s="139" t="s">
        <v>182</v>
      </c>
      <c r="D79" s="139" t="s">
        <v>485</v>
      </c>
      <c r="E79" s="345" t="s">
        <v>91</v>
      </c>
      <c r="F79" s="345" t="s">
        <v>169</v>
      </c>
      <c r="G79" s="345" t="s">
        <v>277</v>
      </c>
      <c r="H79" s="345" t="s">
        <v>278</v>
      </c>
      <c r="I79" s="221">
        <f>'По разделам и подраз. 2021-2022'!F85</f>
        <v>8700</v>
      </c>
      <c r="J79" s="221">
        <f>'По разделам и подраз. 2021-2022'!L85</f>
        <v>8700</v>
      </c>
      <c r="K79" s="214"/>
      <c r="L79" s="6"/>
      <c r="M79" s="6"/>
    </row>
    <row r="80" spans="1:13" ht="28.5" customHeight="1">
      <c r="A80" s="141" t="s">
        <v>434</v>
      </c>
      <c r="B80" s="139"/>
      <c r="C80" s="139"/>
      <c r="D80" s="139"/>
      <c r="E80" s="345"/>
      <c r="F80" s="345"/>
      <c r="G80" s="345"/>
      <c r="H80" s="345"/>
      <c r="I80" s="221">
        <f>'По разделам и подраз. 2021-2022'!F241</f>
        <v>116000</v>
      </c>
      <c r="J80" s="221">
        <f>'По разделам и подраз. 2021-2022'!L241</f>
        <v>239000</v>
      </c>
      <c r="K80" s="346"/>
      <c r="L80" s="63"/>
      <c r="M80" s="63"/>
    </row>
    <row r="81" spans="1:13" ht="25.5" customHeight="1">
      <c r="A81" s="358" t="s">
        <v>183</v>
      </c>
      <c r="B81" s="343"/>
      <c r="C81" s="343"/>
      <c r="D81" s="343"/>
      <c r="E81" s="344"/>
      <c r="F81" s="344"/>
      <c r="G81" s="344"/>
      <c r="H81" s="344"/>
      <c r="I81" s="234">
        <f>I62+I63+I80</f>
        <v>4641670.67</v>
      </c>
      <c r="J81" s="234">
        <f>J62+J63+J80</f>
        <v>4791099.390000001</v>
      </c>
      <c r="K81" s="346"/>
      <c r="L81" s="63"/>
      <c r="M81" s="63"/>
    </row>
    <row r="82" spans="2:8" ht="12.75">
      <c r="B82" s="174"/>
      <c r="C82" s="174"/>
      <c r="D82" s="174"/>
      <c r="E82" s="174"/>
      <c r="F82" s="174"/>
      <c r="G82" s="174"/>
      <c r="H82" s="174"/>
    </row>
    <row r="83" spans="2:8" ht="12.75">
      <c r="B83" s="174"/>
      <c r="C83" s="174"/>
      <c r="D83" s="174"/>
      <c r="E83" s="174"/>
      <c r="F83" s="174"/>
      <c r="G83" s="174"/>
      <c r="H83" s="174"/>
    </row>
    <row r="84" spans="2:8" ht="12.75">
      <c r="B84" s="174"/>
      <c r="C84" s="174"/>
      <c r="D84" s="174"/>
      <c r="E84" s="174"/>
      <c r="F84" s="174"/>
      <c r="G84" s="174"/>
      <c r="H84" s="174"/>
    </row>
    <row r="85" spans="2:8" ht="12.75">
      <c r="B85" s="174"/>
      <c r="C85" s="174"/>
      <c r="D85" s="174"/>
      <c r="E85" s="174"/>
      <c r="F85" s="174"/>
      <c r="G85" s="174"/>
      <c r="H85" s="174"/>
    </row>
    <row r="86" spans="2:8" ht="12.75">
      <c r="B86" s="174"/>
      <c r="C86" s="174"/>
      <c r="D86" s="174"/>
      <c r="E86" s="174"/>
      <c r="F86" s="174"/>
      <c r="G86" s="174"/>
      <c r="H86" s="174"/>
    </row>
    <row r="87" spans="2:8" ht="12.75">
      <c r="B87" s="174"/>
      <c r="C87" s="174"/>
      <c r="D87" s="174"/>
      <c r="E87" s="174"/>
      <c r="F87" s="174"/>
      <c r="G87" s="174"/>
      <c r="H87" s="174"/>
    </row>
    <row r="88" spans="2:8" ht="12.75">
      <c r="B88" s="174"/>
      <c r="C88" s="174"/>
      <c r="D88" s="174"/>
      <c r="E88" s="174"/>
      <c r="F88" s="174"/>
      <c r="G88" s="174"/>
      <c r="H88" s="174"/>
    </row>
    <row r="89" spans="2:8" ht="12.75">
      <c r="B89" s="174"/>
      <c r="C89" s="174"/>
      <c r="D89" s="174"/>
      <c r="E89" s="174"/>
      <c r="F89" s="174"/>
      <c r="G89" s="174"/>
      <c r="H89" s="174"/>
    </row>
    <row r="90" spans="2:8" ht="12.75">
      <c r="B90" s="174"/>
      <c r="C90" s="174"/>
      <c r="D90" s="174"/>
      <c r="E90" s="174"/>
      <c r="F90" s="174"/>
      <c r="G90" s="174"/>
      <c r="H90" s="174"/>
    </row>
    <row r="91" spans="2:8" ht="12.75">
      <c r="B91" s="174"/>
      <c r="C91" s="174"/>
      <c r="D91" s="174"/>
      <c r="E91" s="174"/>
      <c r="F91" s="174"/>
      <c r="G91" s="174"/>
      <c r="H91" s="174"/>
    </row>
    <row r="92" spans="2:8" ht="12.75">
      <c r="B92" s="174"/>
      <c r="C92" s="174"/>
      <c r="D92" s="174"/>
      <c r="E92" s="174"/>
      <c r="F92" s="174"/>
      <c r="G92" s="174"/>
      <c r="H92" s="174"/>
    </row>
    <row r="93" spans="2:8" ht="12.75">
      <c r="B93" s="174"/>
      <c r="C93" s="174"/>
      <c r="D93" s="174"/>
      <c r="E93" s="174"/>
      <c r="F93" s="174"/>
      <c r="G93" s="174"/>
      <c r="H93" s="174"/>
    </row>
    <row r="94" spans="2:8" ht="12.75">
      <c r="B94" s="174"/>
      <c r="C94" s="174"/>
      <c r="D94" s="174"/>
      <c r="E94" s="174"/>
      <c r="F94" s="174"/>
      <c r="G94" s="174"/>
      <c r="H94" s="174"/>
    </row>
    <row r="95" spans="2:8" ht="12.75">
      <c r="B95" s="174"/>
      <c r="C95" s="174"/>
      <c r="D95" s="174"/>
      <c r="E95" s="174"/>
      <c r="F95" s="174"/>
      <c r="G95" s="174"/>
      <c r="H95" s="174"/>
    </row>
    <row r="96" spans="2:8" ht="12.75">
      <c r="B96" s="174"/>
      <c r="C96" s="174"/>
      <c r="D96" s="174"/>
      <c r="E96" s="174"/>
      <c r="F96" s="174"/>
      <c r="G96" s="174"/>
      <c r="H96" s="174"/>
    </row>
    <row r="97" spans="2:8" ht="12.75">
      <c r="B97" s="174"/>
      <c r="C97" s="174"/>
      <c r="D97" s="174"/>
      <c r="E97" s="174"/>
      <c r="F97" s="174"/>
      <c r="G97" s="174"/>
      <c r="H97" s="174"/>
    </row>
    <row r="98" spans="2:8" ht="12.75">
      <c r="B98" s="174"/>
      <c r="C98" s="174"/>
      <c r="D98" s="174"/>
      <c r="E98" s="174"/>
      <c r="F98" s="174"/>
      <c r="G98" s="174"/>
      <c r="H98" s="174"/>
    </row>
    <row r="99" spans="2:8" ht="12.75">
      <c r="B99" s="174"/>
      <c r="C99" s="174"/>
      <c r="D99" s="174"/>
      <c r="E99" s="174"/>
      <c r="F99" s="174"/>
      <c r="G99" s="174"/>
      <c r="H99" s="174"/>
    </row>
    <row r="100" spans="2:8" ht="12.75">
      <c r="B100" s="174"/>
      <c r="C100" s="174"/>
      <c r="D100" s="174"/>
      <c r="E100" s="174"/>
      <c r="F100" s="174"/>
      <c r="G100" s="174"/>
      <c r="H100" s="174"/>
    </row>
    <row r="101" spans="2:8" ht="12.75">
      <c r="B101" s="174"/>
      <c r="C101" s="174"/>
      <c r="D101" s="174"/>
      <c r="E101" s="174"/>
      <c r="F101" s="174"/>
      <c r="G101" s="174"/>
      <c r="H101" s="174"/>
    </row>
    <row r="102" spans="2:8" ht="12.75">
      <c r="B102" s="174"/>
      <c r="C102" s="174"/>
      <c r="D102" s="174"/>
      <c r="E102" s="174"/>
      <c r="F102" s="174"/>
      <c r="G102" s="174"/>
      <c r="H102" s="174"/>
    </row>
    <row r="103" spans="2:8" ht="12.75">
      <c r="B103" s="174"/>
      <c r="C103" s="174"/>
      <c r="D103" s="174"/>
      <c r="E103" s="174"/>
      <c r="F103" s="174"/>
      <c r="G103" s="174"/>
      <c r="H103" s="174"/>
    </row>
    <row r="104" spans="2:8" ht="12.75">
      <c r="B104" s="174"/>
      <c r="C104" s="174"/>
      <c r="D104" s="174"/>
      <c r="E104" s="174"/>
      <c r="F104" s="174"/>
      <c r="G104" s="174"/>
      <c r="H104" s="174"/>
    </row>
    <row r="105" spans="2:8" ht="12.75">
      <c r="B105" s="174"/>
      <c r="C105" s="174"/>
      <c r="D105" s="174"/>
      <c r="E105" s="174"/>
      <c r="F105" s="174"/>
      <c r="G105" s="174"/>
      <c r="H105" s="174"/>
    </row>
    <row r="106" spans="2:8" ht="12.75">
      <c r="B106" s="174"/>
      <c r="C106" s="174"/>
      <c r="D106" s="174"/>
      <c r="E106" s="174"/>
      <c r="F106" s="174"/>
      <c r="G106" s="174"/>
      <c r="H106" s="174"/>
    </row>
    <row r="107" spans="2:8" ht="12.75">
      <c r="B107" s="174"/>
      <c r="C107" s="174"/>
      <c r="D107" s="174"/>
      <c r="E107" s="174"/>
      <c r="F107" s="174"/>
      <c r="G107" s="174"/>
      <c r="H107" s="174"/>
    </row>
    <row r="108" spans="2:8" ht="12.75">
      <c r="B108" s="174"/>
      <c r="C108" s="174"/>
      <c r="D108" s="174"/>
      <c r="E108" s="174"/>
      <c r="F108" s="174"/>
      <c r="G108" s="174"/>
      <c r="H108" s="174"/>
    </row>
    <row r="109" spans="2:8" ht="12.75">
      <c r="B109" s="174"/>
      <c r="C109" s="174"/>
      <c r="D109" s="174"/>
      <c r="E109" s="174"/>
      <c r="F109" s="174"/>
      <c r="G109" s="174"/>
      <c r="H109" s="174"/>
    </row>
    <row r="110" spans="2:8" ht="12.75">
      <c r="B110" s="174"/>
      <c r="C110" s="174"/>
      <c r="D110" s="174"/>
      <c r="E110" s="174"/>
      <c r="F110" s="174"/>
      <c r="G110" s="174"/>
      <c r="H110" s="174"/>
    </row>
    <row r="111" spans="2:8" ht="12.75">
      <c r="B111" s="174"/>
      <c r="C111" s="174"/>
      <c r="D111" s="174"/>
      <c r="E111" s="174"/>
      <c r="F111" s="174"/>
      <c r="G111" s="174"/>
      <c r="H111" s="174"/>
    </row>
    <row r="112" spans="2:8" ht="12.75">
      <c r="B112" s="174"/>
      <c r="C112" s="174"/>
      <c r="D112" s="174"/>
      <c r="E112" s="174"/>
      <c r="F112" s="174"/>
      <c r="G112" s="174"/>
      <c r="H112" s="174"/>
    </row>
    <row r="113" spans="2:8" ht="12.75">
      <c r="B113" s="174"/>
      <c r="C113" s="174"/>
      <c r="D113" s="174"/>
      <c r="E113" s="174"/>
      <c r="F113" s="174"/>
      <c r="G113" s="174"/>
      <c r="H113" s="174"/>
    </row>
    <row r="114" spans="2:8" ht="12.75">
      <c r="B114" s="174"/>
      <c r="C114" s="174"/>
      <c r="D114" s="174"/>
      <c r="E114" s="174"/>
      <c r="F114" s="174"/>
      <c r="G114" s="174"/>
      <c r="H114" s="174"/>
    </row>
    <row r="115" spans="2:8" ht="12.75">
      <c r="B115" s="174"/>
      <c r="C115" s="174"/>
      <c r="D115" s="174"/>
      <c r="E115" s="174"/>
      <c r="F115" s="174"/>
      <c r="G115" s="174"/>
      <c r="H115" s="174"/>
    </row>
    <row r="116" spans="2:8" ht="12.75">
      <c r="B116" s="174"/>
      <c r="C116" s="174"/>
      <c r="D116" s="174"/>
      <c r="E116" s="174"/>
      <c r="F116" s="174"/>
      <c r="G116" s="174"/>
      <c r="H116" s="174"/>
    </row>
    <row r="117" spans="2:8" ht="12.75">
      <c r="B117" s="174"/>
      <c r="C117" s="174"/>
      <c r="D117" s="174"/>
      <c r="E117" s="174"/>
      <c r="F117" s="174"/>
      <c r="G117" s="174"/>
      <c r="H117" s="174"/>
    </row>
    <row r="118" spans="2:8" ht="12.75">
      <c r="B118" s="174"/>
      <c r="C118" s="174"/>
      <c r="D118" s="174"/>
      <c r="E118" s="174"/>
      <c r="F118" s="174"/>
      <c r="G118" s="174"/>
      <c r="H118" s="174"/>
    </row>
    <row r="119" spans="2:8" ht="12.75">
      <c r="B119" s="174"/>
      <c r="C119" s="174"/>
      <c r="D119" s="174"/>
      <c r="E119" s="174"/>
      <c r="F119" s="174"/>
      <c r="G119" s="174"/>
      <c r="H119" s="174"/>
    </row>
    <row r="120" spans="2:8" ht="12.75">
      <c r="B120" s="174"/>
      <c r="C120" s="174"/>
      <c r="D120" s="174"/>
      <c r="E120" s="174"/>
      <c r="F120" s="174"/>
      <c r="G120" s="174"/>
      <c r="H120" s="174"/>
    </row>
    <row r="121" spans="2:8" ht="12.75">
      <c r="B121" s="174"/>
      <c r="C121" s="174"/>
      <c r="D121" s="174"/>
      <c r="E121" s="174"/>
      <c r="F121" s="174"/>
      <c r="G121" s="174"/>
      <c r="H121" s="174"/>
    </row>
    <row r="122" spans="2:8" ht="12.75">
      <c r="B122" s="174"/>
      <c r="C122" s="174"/>
      <c r="D122" s="174"/>
      <c r="E122" s="174"/>
      <c r="F122" s="174"/>
      <c r="G122" s="174"/>
      <c r="H122" s="174"/>
    </row>
    <row r="123" spans="2:8" ht="12.75">
      <c r="B123" s="174"/>
      <c r="C123" s="174"/>
      <c r="D123" s="174"/>
      <c r="E123" s="174"/>
      <c r="F123" s="174"/>
      <c r="G123" s="174"/>
      <c r="H123" s="174"/>
    </row>
    <row r="124" spans="2:8" ht="12.75">
      <c r="B124" s="174"/>
      <c r="C124" s="174"/>
      <c r="D124" s="174"/>
      <c r="E124" s="174"/>
      <c r="F124" s="174"/>
      <c r="G124" s="174"/>
      <c r="H124" s="174"/>
    </row>
    <row r="125" spans="2:8" ht="12.75">
      <c r="B125" s="174"/>
      <c r="C125" s="174"/>
      <c r="D125" s="174"/>
      <c r="E125" s="174"/>
      <c r="F125" s="174"/>
      <c r="G125" s="174"/>
      <c r="H125" s="174"/>
    </row>
    <row r="126" spans="2:8" ht="12.75">
      <c r="B126" s="174"/>
      <c r="C126" s="174"/>
      <c r="D126" s="174"/>
      <c r="E126" s="174"/>
      <c r="F126" s="174"/>
      <c r="G126" s="174"/>
      <c r="H126" s="174"/>
    </row>
    <row r="127" spans="2:8" ht="12.75">
      <c r="B127" s="174"/>
      <c r="C127" s="174"/>
      <c r="D127" s="174"/>
      <c r="E127" s="174"/>
      <c r="F127" s="174"/>
      <c r="G127" s="174"/>
      <c r="H127" s="174"/>
    </row>
    <row r="128" spans="2:8" ht="12.75">
      <c r="B128" s="174"/>
      <c r="C128" s="174"/>
      <c r="D128" s="174"/>
      <c r="E128" s="174"/>
      <c r="F128" s="174"/>
      <c r="G128" s="174"/>
      <c r="H128" s="174"/>
    </row>
    <row r="129" spans="2:8" ht="12.75">
      <c r="B129" s="174"/>
      <c r="C129" s="174"/>
      <c r="D129" s="174"/>
      <c r="E129" s="174"/>
      <c r="F129" s="174"/>
      <c r="G129" s="174"/>
      <c r="H129" s="174"/>
    </row>
    <row r="130" spans="2:8" ht="12.75">
      <c r="B130" s="174"/>
      <c r="C130" s="174"/>
      <c r="D130" s="174"/>
      <c r="E130" s="174"/>
      <c r="F130" s="174"/>
      <c r="G130" s="174"/>
      <c r="H130" s="174"/>
    </row>
    <row r="131" spans="2:8" ht="12.75">
      <c r="B131" s="174"/>
      <c r="C131" s="174"/>
      <c r="D131" s="174"/>
      <c r="E131" s="174"/>
      <c r="F131" s="174"/>
      <c r="G131" s="174"/>
      <c r="H131" s="174"/>
    </row>
    <row r="132" spans="2:8" ht="12.75">
      <c r="B132" s="174"/>
      <c r="C132" s="174"/>
      <c r="D132" s="174"/>
      <c r="E132" s="174"/>
      <c r="F132" s="174"/>
      <c r="G132" s="174"/>
      <c r="H132" s="174"/>
    </row>
    <row r="133" spans="2:8" ht="12.75">
      <c r="B133" s="174"/>
      <c r="C133" s="174"/>
      <c r="D133" s="174"/>
      <c r="E133" s="174"/>
      <c r="F133" s="174"/>
      <c r="G133" s="174"/>
      <c r="H133" s="174"/>
    </row>
    <row r="134" spans="2:8" ht="12.75">
      <c r="B134" s="174"/>
      <c r="C134" s="174"/>
      <c r="D134" s="174"/>
      <c r="E134" s="174"/>
      <c r="F134" s="174"/>
      <c r="G134" s="174"/>
      <c r="H134" s="174"/>
    </row>
    <row r="135" spans="2:8" ht="12.75">
      <c r="B135" s="174"/>
      <c r="C135" s="174"/>
      <c r="D135" s="174"/>
      <c r="E135" s="174"/>
      <c r="F135" s="174"/>
      <c r="G135" s="174"/>
      <c r="H135" s="174"/>
    </row>
  </sheetData>
  <sheetProtection/>
  <mergeCells count="14">
    <mergeCell ref="A6:I6"/>
    <mergeCell ref="A2:K2"/>
    <mergeCell ref="A3:K3"/>
    <mergeCell ref="A4:I4"/>
    <mergeCell ref="A1:J1"/>
    <mergeCell ref="A7:K7"/>
    <mergeCell ref="J9:J10"/>
    <mergeCell ref="A5:I5"/>
    <mergeCell ref="A9:A10"/>
    <mergeCell ref="I9:I10"/>
    <mergeCell ref="B9:E9"/>
    <mergeCell ref="F9:F10"/>
    <mergeCell ref="G9:G10"/>
    <mergeCell ref="H9:H10"/>
  </mergeCells>
  <printOptions/>
  <pageMargins left="0.75" right="0.14" top="0.14" bottom="0.22" header="0.5" footer="0.22"/>
  <pageSetup fitToHeight="2" horizontalDpi="200" verticalDpi="2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5"/>
  <sheetViews>
    <sheetView view="pageBreakPreview" zoomScale="120" zoomScaleSheetLayoutView="120" zoomScalePageLayoutView="0" workbookViewId="0" topLeftCell="A4">
      <selection activeCell="D10" sqref="D10"/>
    </sheetView>
  </sheetViews>
  <sheetFormatPr defaultColWidth="9.00390625" defaultRowHeight="12.75"/>
  <cols>
    <col min="1" max="1" width="100.75390625" style="0" customWidth="1"/>
    <col min="2" max="2" width="13.375" style="0" customWidth="1"/>
    <col min="3" max="3" width="0" style="0" hidden="1" customWidth="1"/>
    <col min="4" max="4" width="15.75390625" style="0" customWidth="1"/>
    <col min="5" max="5" width="13.625" style="0" bestFit="1" customWidth="1"/>
  </cols>
  <sheetData>
    <row r="1" spans="1:5" ht="15.75">
      <c r="A1" s="590" t="s">
        <v>8</v>
      </c>
      <c r="B1" s="590"/>
      <c r="C1" s="590"/>
      <c r="D1" s="590"/>
      <c r="E1" s="590"/>
    </row>
    <row r="2" spans="1:5" ht="15.75">
      <c r="A2" s="590" t="s">
        <v>81</v>
      </c>
      <c r="B2" s="590"/>
      <c r="C2" s="590"/>
      <c r="D2" s="590"/>
      <c r="E2" s="590"/>
    </row>
    <row r="3" spans="1:5" ht="15.75">
      <c r="A3" s="590" t="s">
        <v>571</v>
      </c>
      <c r="B3" s="590"/>
      <c r="C3" s="590"/>
      <c r="D3" s="590"/>
      <c r="E3" s="590"/>
    </row>
    <row r="4" spans="1:3" ht="15.75">
      <c r="A4" s="67"/>
      <c r="B4" s="67"/>
      <c r="C4" s="68"/>
    </row>
    <row r="5" spans="1:5" ht="47.25" customHeight="1">
      <c r="A5" s="696" t="s">
        <v>577</v>
      </c>
      <c r="B5" s="696"/>
      <c r="C5" s="696"/>
      <c r="D5" s="696"/>
      <c r="E5" s="696"/>
    </row>
    <row r="6" spans="1:5" ht="2.25" customHeight="1" hidden="1">
      <c r="A6" s="696"/>
      <c r="B6" s="696"/>
      <c r="C6" s="696"/>
      <c r="D6" s="696"/>
      <c r="E6" s="696"/>
    </row>
    <row r="7" spans="1:3" ht="15.75" thickBot="1">
      <c r="A7" s="68"/>
      <c r="B7" s="68"/>
      <c r="C7" s="68"/>
    </row>
    <row r="8" spans="1:5" ht="32.25" thickBot="1">
      <c r="A8" s="102"/>
      <c r="B8" s="103" t="s">
        <v>106</v>
      </c>
      <c r="C8" s="68"/>
      <c r="D8" s="571" t="s">
        <v>497</v>
      </c>
      <c r="E8" s="103" t="s">
        <v>106</v>
      </c>
    </row>
    <row r="9" spans="1:5" ht="15.75">
      <c r="A9" s="104" t="s">
        <v>619</v>
      </c>
      <c r="B9" s="250">
        <v>1572000</v>
      </c>
      <c r="C9" s="569"/>
      <c r="D9" s="570">
        <v>1000000</v>
      </c>
      <c r="E9" s="570">
        <f>B9+D9</f>
        <v>2572000</v>
      </c>
    </row>
    <row r="10" spans="1:5" ht="23.25" customHeight="1">
      <c r="A10" s="66" t="s">
        <v>491</v>
      </c>
      <c r="B10" s="251">
        <v>559900</v>
      </c>
      <c r="C10" s="569"/>
      <c r="D10" s="229">
        <v>0</v>
      </c>
      <c r="E10" s="229">
        <f>B10+D10</f>
        <v>559900</v>
      </c>
    </row>
    <row r="11" spans="1:5" ht="42" customHeight="1">
      <c r="A11" s="431" t="s">
        <v>550</v>
      </c>
      <c r="B11" s="268">
        <v>147508.07</v>
      </c>
      <c r="C11" s="569"/>
      <c r="D11" s="229">
        <v>0</v>
      </c>
      <c r="E11" s="229">
        <f>B11+D11</f>
        <v>147508.07</v>
      </c>
    </row>
    <row r="12" spans="1:5" ht="34.5" customHeight="1">
      <c r="A12" s="431" t="s">
        <v>674</v>
      </c>
      <c r="B12" s="268">
        <v>9736.79</v>
      </c>
      <c r="C12" s="569"/>
      <c r="D12" s="229">
        <v>0</v>
      </c>
      <c r="E12" s="229">
        <f>B12+D12</f>
        <v>9736.79</v>
      </c>
    </row>
    <row r="13" spans="1:5" ht="66" customHeight="1">
      <c r="A13" s="431" t="s">
        <v>690</v>
      </c>
      <c r="B13" s="268">
        <v>485100</v>
      </c>
      <c r="C13" s="569"/>
      <c r="D13" s="229"/>
      <c r="E13" s="229">
        <f>B13+D13</f>
        <v>485100</v>
      </c>
    </row>
    <row r="14" spans="1:5" ht="56.25" customHeight="1">
      <c r="A14" s="431" t="s">
        <v>673</v>
      </c>
      <c r="B14" s="268">
        <v>905017.35</v>
      </c>
      <c r="C14" s="569"/>
      <c r="D14" s="229"/>
      <c r="E14" s="229">
        <f>B14+D14</f>
        <v>905017.35</v>
      </c>
    </row>
    <row r="15" spans="1:5" ht="42" customHeight="1">
      <c r="A15" s="114" t="s">
        <v>492</v>
      </c>
      <c r="B15" s="420">
        <v>84600</v>
      </c>
      <c r="C15" s="569"/>
      <c r="D15" s="229">
        <v>0</v>
      </c>
      <c r="E15" s="229">
        <f>B15+D15</f>
        <v>84600</v>
      </c>
    </row>
    <row r="16" spans="1:5" ht="60.75" customHeight="1" hidden="1" thickBot="1">
      <c r="A16" s="111" t="s">
        <v>102</v>
      </c>
      <c r="B16" s="421"/>
      <c r="C16" s="569"/>
      <c r="D16" s="229"/>
      <c r="E16" s="229"/>
    </row>
    <row r="17" spans="1:5" ht="16.5" thickBot="1">
      <c r="A17" s="422" t="s">
        <v>490</v>
      </c>
      <c r="B17" s="423">
        <v>3763862.21</v>
      </c>
      <c r="C17" s="569"/>
      <c r="D17" s="253">
        <f>D9+D10+D11+D12+D13+D14+D15</f>
        <v>1000000</v>
      </c>
      <c r="E17" s="253">
        <f>B17+D17</f>
        <v>4763862.21</v>
      </c>
    </row>
    <row r="18" spans="1:2" ht="12.75">
      <c r="A18" s="33"/>
      <c r="B18" s="33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4">
    <mergeCell ref="A1:E1"/>
    <mergeCell ref="A2:E2"/>
    <mergeCell ref="A3:E3"/>
    <mergeCell ref="A5:E6"/>
  </mergeCells>
  <printOptions/>
  <pageMargins left="0.7480314960629921" right="0.15748031496062992" top="0.31496062992125984" bottom="0.984251968503937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3"/>
  <sheetViews>
    <sheetView view="pageBreakPreview" zoomScale="120" zoomScaleSheetLayoutView="120" zoomScalePageLayoutView="0" workbookViewId="0" topLeftCell="A1">
      <selection activeCell="B22" sqref="B22"/>
    </sheetView>
  </sheetViews>
  <sheetFormatPr defaultColWidth="9.00390625" defaultRowHeight="12.75"/>
  <cols>
    <col min="1" max="1" width="86.00390625" style="0" customWidth="1"/>
    <col min="2" max="2" width="14.875" style="0" customWidth="1"/>
    <col min="3" max="3" width="13.375" style="0" customWidth="1"/>
    <col min="4" max="4" width="0" style="0" hidden="1" customWidth="1"/>
  </cols>
  <sheetData>
    <row r="1" spans="1:4" ht="15.75">
      <c r="A1" s="590" t="s">
        <v>9</v>
      </c>
      <c r="B1" s="590"/>
      <c r="C1" s="590"/>
      <c r="D1" s="590"/>
    </row>
    <row r="2" spans="1:4" ht="15.75">
      <c r="A2" s="590" t="s">
        <v>81</v>
      </c>
      <c r="B2" s="590"/>
      <c r="C2" s="590"/>
      <c r="D2" s="590"/>
    </row>
    <row r="3" spans="1:4" ht="15.75">
      <c r="A3" s="590" t="s">
        <v>571</v>
      </c>
      <c r="B3" s="590"/>
      <c r="C3" s="590"/>
      <c r="D3" s="590"/>
    </row>
    <row r="4" spans="1:4" ht="15.75">
      <c r="A4" s="67"/>
      <c r="B4" s="67"/>
      <c r="C4" s="67"/>
      <c r="D4" s="68"/>
    </row>
    <row r="5" spans="1:5" ht="55.5" customHeight="1">
      <c r="A5" s="697" t="s">
        <v>575</v>
      </c>
      <c r="B5" s="697"/>
      <c r="C5" s="697"/>
      <c r="D5" s="697"/>
      <c r="E5" s="46"/>
    </row>
    <row r="6" spans="1:4" ht="2.25" customHeight="1" hidden="1">
      <c r="A6" s="697"/>
      <c r="B6" s="697"/>
      <c r="C6" s="697"/>
      <c r="D6" s="697"/>
    </row>
    <row r="7" spans="1:4" ht="15.75" thickBot="1">
      <c r="A7" s="68"/>
      <c r="B7" s="68"/>
      <c r="C7" s="68"/>
      <c r="D7" s="68"/>
    </row>
    <row r="8" spans="1:4" ht="31.5">
      <c r="A8" s="105"/>
      <c r="B8" s="112" t="s">
        <v>524</v>
      </c>
      <c r="C8" s="113" t="s">
        <v>576</v>
      </c>
      <c r="D8" s="68"/>
    </row>
    <row r="9" spans="1:4" ht="31.5">
      <c r="A9" s="64" t="s">
        <v>619</v>
      </c>
      <c r="B9" s="218">
        <v>1351000</v>
      </c>
      <c r="C9" s="252">
        <v>1352000</v>
      </c>
      <c r="D9" s="68"/>
    </row>
    <row r="10" spans="1:4" ht="23.25" customHeight="1" hidden="1">
      <c r="A10" s="64" t="s">
        <v>491</v>
      </c>
      <c r="B10" s="218"/>
      <c r="C10" s="252"/>
      <c r="D10" s="68"/>
    </row>
    <row r="11" spans="1:4" ht="39" customHeight="1">
      <c r="A11" s="431" t="s">
        <v>674</v>
      </c>
      <c r="B11" s="268">
        <v>9763.47</v>
      </c>
      <c r="C11" s="268">
        <v>9792.19</v>
      </c>
      <c r="D11" s="68"/>
    </row>
    <row r="12" spans="1:4" ht="65.25" customHeight="1">
      <c r="A12" s="431" t="s">
        <v>673</v>
      </c>
      <c r="B12" s="268">
        <v>1075396</v>
      </c>
      <c r="C12" s="268">
        <v>1075396</v>
      </c>
      <c r="D12" s="68"/>
    </row>
    <row r="13" spans="1:4" ht="42" customHeight="1">
      <c r="A13" s="64" t="s">
        <v>492</v>
      </c>
      <c r="B13" s="229">
        <v>84900</v>
      </c>
      <c r="C13" s="240">
        <v>87300</v>
      </c>
      <c r="D13" s="68"/>
    </row>
    <row r="14" spans="1:4" ht="60.75" customHeight="1" hidden="1" thickBot="1">
      <c r="A14" s="107" t="s">
        <v>102</v>
      </c>
      <c r="B14" s="253"/>
      <c r="C14" s="254"/>
      <c r="D14" s="68"/>
    </row>
    <row r="15" spans="1:4" ht="16.5" thickBot="1">
      <c r="A15" s="109" t="s">
        <v>490</v>
      </c>
      <c r="B15" s="255">
        <f>B9+B11+B12+B13</f>
        <v>2521059.4699999997</v>
      </c>
      <c r="C15" s="242">
        <f>C9+C11+C12+C13</f>
        <v>2524488.19</v>
      </c>
      <c r="D15" s="68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  <row r="20" spans="1:3" ht="12.75">
      <c r="A20" s="33"/>
      <c r="B20" s="33"/>
      <c r="C20" s="33"/>
    </row>
    <row r="21" spans="1:3" ht="12.75">
      <c r="A21" s="33"/>
      <c r="B21" s="33"/>
      <c r="C21" s="33"/>
    </row>
    <row r="22" spans="1:3" ht="12.75">
      <c r="A22" s="33"/>
      <c r="B22" s="33"/>
      <c r="C22" s="33"/>
    </row>
    <row r="23" spans="1:3" ht="12.75">
      <c r="A23" s="33"/>
      <c r="B23" s="33"/>
      <c r="C23" s="33"/>
    </row>
  </sheetData>
  <sheetProtection/>
  <mergeCells count="4">
    <mergeCell ref="A1:D1"/>
    <mergeCell ref="A2:D2"/>
    <mergeCell ref="A3:D3"/>
    <mergeCell ref="A5:D6"/>
  </mergeCells>
  <printOptions/>
  <pageMargins left="0.75" right="0.15" top="0.33" bottom="1" header="0.5" footer="0.5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10"/>
  <sheetViews>
    <sheetView view="pageBreakPreview" zoomScaleSheetLayoutView="100" zoomScalePageLayoutView="0" workbookViewId="0" topLeftCell="A1">
      <selection activeCell="G11" sqref="G11:G12"/>
    </sheetView>
  </sheetViews>
  <sheetFormatPr defaultColWidth="9.00390625" defaultRowHeight="12.75"/>
  <cols>
    <col min="1" max="1" width="97.125" style="0" customWidth="1"/>
    <col min="2" max="2" width="13.25390625" style="0" customWidth="1"/>
    <col min="3" max="3" width="9.125" style="0" hidden="1" customWidth="1"/>
  </cols>
  <sheetData>
    <row r="1" spans="1:3" ht="15.75">
      <c r="A1" s="590" t="s">
        <v>526</v>
      </c>
      <c r="B1" s="590"/>
      <c r="C1" s="590"/>
    </row>
    <row r="2" spans="1:3" ht="15.75">
      <c r="A2" s="590" t="s">
        <v>527</v>
      </c>
      <c r="B2" s="590"/>
      <c r="C2" s="590"/>
    </row>
    <row r="3" spans="1:3" ht="15.75">
      <c r="A3" s="590" t="s">
        <v>571</v>
      </c>
      <c r="B3" s="590"/>
      <c r="C3" s="590"/>
    </row>
    <row r="4" spans="1:3" ht="15.75">
      <c r="A4" s="67"/>
      <c r="B4" s="67"/>
      <c r="C4" s="68"/>
    </row>
    <row r="5" spans="1:3" ht="12.75">
      <c r="A5" s="697" t="s">
        <v>573</v>
      </c>
      <c r="B5" s="697"/>
      <c r="C5" s="697"/>
    </row>
    <row r="6" spans="1:3" ht="42.75" customHeight="1">
      <c r="A6" s="697"/>
      <c r="B6" s="697"/>
      <c r="C6" s="697"/>
    </row>
    <row r="7" spans="1:3" ht="23.25" customHeight="1" thickBot="1">
      <c r="A7" s="68"/>
      <c r="B7" s="68"/>
      <c r="C7" s="68"/>
    </row>
    <row r="8" spans="1:3" ht="31.5">
      <c r="A8" s="105"/>
      <c r="B8" s="106" t="s">
        <v>315</v>
      </c>
      <c r="C8" s="68"/>
    </row>
    <row r="9" spans="1:3" ht="54" customHeight="1">
      <c r="A9" s="312" t="s">
        <v>528</v>
      </c>
      <c r="B9" s="313">
        <v>552550</v>
      </c>
      <c r="C9" s="68"/>
    </row>
    <row r="10" spans="1:3" ht="16.5" thickBot="1">
      <c r="A10" s="314" t="s">
        <v>490</v>
      </c>
      <c r="B10" s="315">
        <f>B9</f>
        <v>552550</v>
      </c>
      <c r="C10" s="68"/>
    </row>
  </sheetData>
  <sheetProtection/>
  <mergeCells count="4">
    <mergeCell ref="A1:C1"/>
    <mergeCell ref="A2:C2"/>
    <mergeCell ref="A3:C3"/>
    <mergeCell ref="A5:C6"/>
  </mergeCells>
  <printOptions/>
  <pageMargins left="0.75" right="0.75" top="0.42" bottom="1" header="0.5" footer="0.5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23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83.375" style="0" customWidth="1"/>
    <col min="2" max="2" width="12.625" style="0" customWidth="1"/>
  </cols>
  <sheetData>
    <row r="1" spans="1:2" ht="15.75">
      <c r="A1" s="590" t="s">
        <v>10</v>
      </c>
      <c r="B1" s="590"/>
    </row>
    <row r="2" spans="1:2" ht="15.75">
      <c r="A2" s="590" t="s">
        <v>81</v>
      </c>
      <c r="B2" s="590"/>
    </row>
    <row r="3" spans="1:2" ht="15.75">
      <c r="A3" s="590" t="s">
        <v>571</v>
      </c>
      <c r="B3" s="590"/>
    </row>
    <row r="4" spans="1:2" ht="15.75">
      <c r="A4" s="67"/>
      <c r="B4" s="67"/>
    </row>
    <row r="5" spans="1:2" ht="28.5" customHeight="1">
      <c r="A5" s="697" t="s">
        <v>572</v>
      </c>
      <c r="B5" s="697"/>
    </row>
    <row r="6" spans="1:2" ht="13.5" thickBot="1">
      <c r="A6" s="698"/>
      <c r="B6" s="698"/>
    </row>
    <row r="7" spans="1:2" ht="32.25" customHeight="1">
      <c r="A7" s="105"/>
      <c r="B7" s="106" t="s">
        <v>106</v>
      </c>
    </row>
    <row r="8" spans="1:2" ht="15.75" hidden="1">
      <c r="A8" s="107" t="s">
        <v>251</v>
      </c>
      <c r="B8" s="108"/>
    </row>
    <row r="9" spans="1:2" ht="15.75" hidden="1">
      <c r="A9" s="107" t="s">
        <v>491</v>
      </c>
      <c r="B9" s="108"/>
    </row>
    <row r="10" spans="1:2" ht="57" customHeight="1">
      <c r="A10" s="64" t="s">
        <v>97</v>
      </c>
      <c r="B10" s="240">
        <v>5885.1</v>
      </c>
    </row>
    <row r="11" spans="1:2" ht="71.25" customHeight="1" hidden="1">
      <c r="A11" s="64" t="s">
        <v>472</v>
      </c>
      <c r="B11" s="240"/>
    </row>
    <row r="12" spans="1:2" ht="48.75" customHeight="1" hidden="1">
      <c r="A12" s="64" t="s">
        <v>96</v>
      </c>
      <c r="B12" s="244"/>
    </row>
    <row r="13" spans="1:2" ht="63.75" customHeight="1">
      <c r="A13" s="64" t="s">
        <v>98</v>
      </c>
      <c r="B13" s="244">
        <v>7400</v>
      </c>
    </row>
    <row r="14" spans="1:2" ht="63" customHeight="1">
      <c r="A14" s="175" t="s">
        <v>435</v>
      </c>
      <c r="B14" s="256">
        <v>36766</v>
      </c>
    </row>
    <row r="15" spans="1:2" ht="16.5" thickBot="1">
      <c r="A15" s="109" t="s">
        <v>490</v>
      </c>
      <c r="B15" s="242">
        <f>B10+B12+B13+B14</f>
        <v>50051.1</v>
      </c>
    </row>
    <row r="16" spans="1:2" ht="12.75">
      <c r="A16" s="33"/>
      <c r="B16" s="33"/>
    </row>
    <row r="17" spans="1:2" ht="12.75">
      <c r="A17" s="33"/>
      <c r="B17" s="33"/>
    </row>
    <row r="18" spans="1:2" ht="12.75">
      <c r="A18" s="33"/>
      <c r="B18" s="33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</sheetData>
  <sheetProtection/>
  <mergeCells count="4">
    <mergeCell ref="A2:B2"/>
    <mergeCell ref="A1:B1"/>
    <mergeCell ref="A5:B6"/>
    <mergeCell ref="A3:B3"/>
  </mergeCells>
  <printOptions/>
  <pageMargins left="0.3" right="0.33" top="0.29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0.625" style="557" customWidth="1"/>
    <col min="2" max="2" width="12.625" style="557" customWidth="1"/>
    <col min="3" max="3" width="30.875" style="557" customWidth="1"/>
    <col min="4" max="4" width="14.875" style="557" customWidth="1"/>
    <col min="5" max="5" width="14.375" style="557" customWidth="1"/>
    <col min="6" max="6" width="13.375" style="557" customWidth="1"/>
    <col min="7" max="16384" width="9.125" style="557" customWidth="1"/>
  </cols>
  <sheetData>
    <row r="1" spans="1:6" ht="15">
      <c r="A1" s="699" t="s">
        <v>678</v>
      </c>
      <c r="B1" s="699"/>
      <c r="C1" s="699"/>
      <c r="D1" s="699"/>
      <c r="E1" s="699"/>
      <c r="F1" s="699"/>
    </row>
    <row r="2" spans="1:6" ht="15">
      <c r="A2" s="700" t="s">
        <v>679</v>
      </c>
      <c r="B2" s="700"/>
      <c r="C2" s="700"/>
      <c r="D2" s="700"/>
      <c r="E2" s="700"/>
      <c r="F2" s="700"/>
    </row>
    <row r="3" spans="1:6" ht="15">
      <c r="A3" s="700" t="s">
        <v>686</v>
      </c>
      <c r="B3" s="700"/>
      <c r="C3" s="700"/>
      <c r="D3" s="700"/>
      <c r="E3" s="700"/>
      <c r="F3" s="700"/>
    </row>
    <row r="4" spans="1:2" ht="15">
      <c r="A4" s="556"/>
      <c r="B4" s="556"/>
    </row>
    <row r="5" spans="1:6" ht="28.5" customHeight="1">
      <c r="A5" s="701" t="s">
        <v>688</v>
      </c>
      <c r="B5" s="701"/>
      <c r="C5" s="701"/>
      <c r="D5" s="701"/>
      <c r="E5" s="701"/>
      <c r="F5" s="701"/>
    </row>
    <row r="6" spans="1:6" ht="27" customHeight="1">
      <c r="A6" s="701"/>
      <c r="B6" s="701"/>
      <c r="C6" s="701"/>
      <c r="D6" s="701"/>
      <c r="E6" s="701"/>
      <c r="F6" s="701"/>
    </row>
    <row r="7" spans="1:6" ht="18" customHeight="1">
      <c r="A7" s="702" t="s">
        <v>680</v>
      </c>
      <c r="B7" s="702"/>
      <c r="C7" s="702"/>
      <c r="D7" s="702"/>
      <c r="E7" s="702"/>
      <c r="F7" s="702"/>
    </row>
    <row r="8" spans="1:6" ht="47.25">
      <c r="A8" s="559" t="s">
        <v>681</v>
      </c>
      <c r="B8" s="559" t="s">
        <v>488</v>
      </c>
      <c r="C8" s="559" t="s">
        <v>489</v>
      </c>
      <c r="D8" s="560" t="s">
        <v>682</v>
      </c>
      <c r="E8" s="560" t="s">
        <v>683</v>
      </c>
      <c r="F8" s="560" t="s">
        <v>687</v>
      </c>
    </row>
    <row r="9" spans="1:6" ht="37.5" hidden="1">
      <c r="A9" s="561" t="s">
        <v>251</v>
      </c>
      <c r="B9" s="562"/>
      <c r="C9" s="562"/>
      <c r="D9" s="563"/>
      <c r="E9" s="563"/>
      <c r="F9" s="563"/>
    </row>
    <row r="10" spans="1:6" ht="37.5" hidden="1">
      <c r="A10" s="561" t="s">
        <v>491</v>
      </c>
      <c r="B10" s="562"/>
      <c r="C10" s="562"/>
      <c r="D10" s="563"/>
      <c r="E10" s="563"/>
      <c r="F10" s="563"/>
    </row>
    <row r="11" spans="1:6" ht="46.5" customHeight="1">
      <c r="A11" s="561" t="s">
        <v>684</v>
      </c>
      <c r="B11" s="564">
        <v>909</v>
      </c>
      <c r="C11" s="564" t="s">
        <v>685</v>
      </c>
      <c r="D11" s="220">
        <v>104948.97</v>
      </c>
      <c r="E11" s="563"/>
      <c r="F11" s="563"/>
    </row>
    <row r="12" spans="1:6" ht="34.5" customHeight="1">
      <c r="A12" s="564" t="s">
        <v>490</v>
      </c>
      <c r="B12" s="565"/>
      <c r="C12" s="565"/>
      <c r="D12" s="220">
        <f>D11</f>
        <v>104948.97</v>
      </c>
      <c r="E12" s="563"/>
      <c r="F12" s="563"/>
    </row>
    <row r="13" spans="1:2" ht="12.75">
      <c r="A13" s="558"/>
      <c r="B13" s="558"/>
    </row>
    <row r="14" spans="1:2" ht="12.75">
      <c r="A14" s="558"/>
      <c r="B14" s="558"/>
    </row>
    <row r="15" spans="1:2" ht="12.75">
      <c r="A15" s="558"/>
      <c r="B15" s="558"/>
    </row>
    <row r="16" spans="1:2" ht="12.75">
      <c r="A16" s="558"/>
      <c r="B16" s="558"/>
    </row>
    <row r="17" spans="1:2" ht="12.75">
      <c r="A17" s="558"/>
      <c r="B17" s="558"/>
    </row>
    <row r="18" spans="1:2" ht="12.75">
      <c r="A18" s="558"/>
      <c r="B18" s="558"/>
    </row>
    <row r="19" spans="1:2" ht="12.75">
      <c r="A19" s="558"/>
      <c r="B19" s="558"/>
    </row>
    <row r="20" spans="1:2" ht="12.75">
      <c r="A20" s="558"/>
      <c r="B20" s="558"/>
    </row>
  </sheetData>
  <sheetProtection/>
  <mergeCells count="5">
    <mergeCell ref="A1:F1"/>
    <mergeCell ref="A2:F2"/>
    <mergeCell ref="A3:F3"/>
    <mergeCell ref="A5:F6"/>
    <mergeCell ref="A7:F7"/>
  </mergeCells>
  <printOptions/>
  <pageMargins left="0.75" right="0.75" top="1" bottom="1" header="0.5" footer="0.5"/>
  <pageSetup fitToHeight="1" fitToWidth="1" horizontalDpi="600" verticalDpi="600" orientation="portrait" paperSize="9" scale="60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5"/>
  <sheetViews>
    <sheetView view="pageBreakPreview" zoomScale="120" zoomScaleSheetLayoutView="120" zoomScalePageLayoutView="0" workbookViewId="0" topLeftCell="A4">
      <selection activeCell="A13" sqref="A13"/>
    </sheetView>
  </sheetViews>
  <sheetFormatPr defaultColWidth="9.00390625" defaultRowHeight="12.75"/>
  <cols>
    <col min="1" max="1" width="100.75390625" style="0" customWidth="1"/>
    <col min="2" max="2" width="13.375" style="0" customWidth="1"/>
    <col min="3" max="3" width="0" style="0" hidden="1" customWidth="1"/>
    <col min="4" max="4" width="12.375" style="0" customWidth="1"/>
    <col min="5" max="5" width="13.625" style="0" bestFit="1" customWidth="1"/>
  </cols>
  <sheetData>
    <row r="1" spans="1:5" ht="15.75">
      <c r="A1" s="590" t="s">
        <v>8</v>
      </c>
      <c r="B1" s="590"/>
      <c r="C1" s="590"/>
      <c r="D1" s="590"/>
      <c r="E1" s="590"/>
    </row>
    <row r="2" spans="1:5" ht="15.75">
      <c r="A2" s="590" t="s">
        <v>81</v>
      </c>
      <c r="B2" s="590"/>
      <c r="C2" s="590"/>
      <c r="D2" s="590"/>
      <c r="E2" s="590"/>
    </row>
    <row r="3" spans="1:5" ht="15.75">
      <c r="A3" s="590" t="s">
        <v>571</v>
      </c>
      <c r="B3" s="590"/>
      <c r="C3" s="590"/>
      <c r="D3" s="590"/>
      <c r="E3" s="590"/>
    </row>
    <row r="4" spans="1:3" ht="15.75">
      <c r="A4" s="67"/>
      <c r="B4" s="67"/>
      <c r="C4" s="68"/>
    </row>
    <row r="5" spans="1:5" ht="47.25" customHeight="1">
      <c r="A5" s="696" t="s">
        <v>577</v>
      </c>
      <c r="B5" s="696"/>
      <c r="C5" s="696"/>
      <c r="D5" s="696"/>
      <c r="E5" s="696"/>
    </row>
    <row r="6" spans="1:5" ht="2.25" customHeight="1" hidden="1">
      <c r="A6" s="696"/>
      <c r="B6" s="696"/>
      <c r="C6" s="696"/>
      <c r="D6" s="696"/>
      <c r="E6" s="696"/>
    </row>
    <row r="7" spans="1:3" ht="15.75" thickBot="1">
      <c r="A7" s="68"/>
      <c r="B7" s="68"/>
      <c r="C7" s="68"/>
    </row>
    <row r="8" spans="1:5" ht="32.25" thickBot="1">
      <c r="A8" s="102"/>
      <c r="B8" s="103" t="s">
        <v>106</v>
      </c>
      <c r="C8" s="68"/>
      <c r="D8" s="571" t="s">
        <v>497</v>
      </c>
      <c r="E8" s="103" t="s">
        <v>106</v>
      </c>
    </row>
    <row r="9" spans="1:5" ht="15.75">
      <c r="A9" s="104" t="s">
        <v>619</v>
      </c>
      <c r="B9" s="250">
        <v>1572000</v>
      </c>
      <c r="C9" s="569"/>
      <c r="D9" s="570">
        <v>0</v>
      </c>
      <c r="E9" s="570">
        <f aca="true" t="shared" si="0" ref="E9:E15">B9+D9</f>
        <v>1572000</v>
      </c>
    </row>
    <row r="10" spans="1:5" ht="23.25" customHeight="1">
      <c r="A10" s="66" t="s">
        <v>491</v>
      </c>
      <c r="B10" s="251">
        <v>559900</v>
      </c>
      <c r="C10" s="569"/>
      <c r="D10" s="229">
        <v>0</v>
      </c>
      <c r="E10" s="229">
        <f t="shared" si="0"/>
        <v>559900</v>
      </c>
    </row>
    <row r="11" spans="1:5" ht="42" customHeight="1">
      <c r="A11" s="431" t="s">
        <v>550</v>
      </c>
      <c r="B11" s="268">
        <v>147508.07</v>
      </c>
      <c r="C11" s="569"/>
      <c r="D11" s="229">
        <v>0</v>
      </c>
      <c r="E11" s="229">
        <f t="shared" si="0"/>
        <v>147508.07</v>
      </c>
    </row>
    <row r="12" spans="1:5" ht="34.5" customHeight="1">
      <c r="A12" s="431" t="s">
        <v>674</v>
      </c>
      <c r="B12" s="268">
        <v>9736.79</v>
      </c>
      <c r="C12" s="569"/>
      <c r="D12" s="229">
        <v>0</v>
      </c>
      <c r="E12" s="229">
        <f t="shared" si="0"/>
        <v>9736.79</v>
      </c>
    </row>
    <row r="13" spans="1:5" ht="66" customHeight="1">
      <c r="A13" s="431" t="s">
        <v>690</v>
      </c>
      <c r="B13" s="268">
        <v>0</v>
      </c>
      <c r="C13" s="569"/>
      <c r="D13" s="229">
        <v>485100</v>
      </c>
      <c r="E13" s="229">
        <f t="shared" si="0"/>
        <v>485100</v>
      </c>
    </row>
    <row r="14" spans="1:5" ht="56.25" customHeight="1">
      <c r="A14" s="431" t="s">
        <v>673</v>
      </c>
      <c r="B14" s="268">
        <v>1075396</v>
      </c>
      <c r="C14" s="569"/>
      <c r="D14" s="229">
        <v>0</v>
      </c>
      <c r="E14" s="229">
        <f t="shared" si="0"/>
        <v>1075396</v>
      </c>
    </row>
    <row r="15" spans="1:5" ht="42" customHeight="1">
      <c r="A15" s="114" t="s">
        <v>492</v>
      </c>
      <c r="B15" s="420">
        <v>84600</v>
      </c>
      <c r="C15" s="569"/>
      <c r="D15" s="229">
        <v>0</v>
      </c>
      <c r="E15" s="229">
        <f t="shared" si="0"/>
        <v>84600</v>
      </c>
    </row>
    <row r="16" spans="1:5" ht="60.75" customHeight="1" hidden="1" thickBot="1">
      <c r="A16" s="111" t="s">
        <v>102</v>
      </c>
      <c r="B16" s="421"/>
      <c r="C16" s="569"/>
      <c r="D16" s="229"/>
      <c r="E16" s="229"/>
    </row>
    <row r="17" spans="1:5" ht="16.5" thickBot="1">
      <c r="A17" s="422" t="s">
        <v>490</v>
      </c>
      <c r="B17" s="423">
        <f>B9+B10+B11+B12+B13+B14+B15</f>
        <v>3449140.86</v>
      </c>
      <c r="C17" s="569"/>
      <c r="D17" s="253">
        <f>D9+D10+D11+D12+D13+D14+D15</f>
        <v>485100</v>
      </c>
      <c r="E17" s="253">
        <f>B17+D17</f>
        <v>3934240.86</v>
      </c>
    </row>
    <row r="18" spans="1:2" ht="12.75">
      <c r="A18" s="33"/>
      <c r="B18" s="33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4">
    <mergeCell ref="A5:E6"/>
    <mergeCell ref="A1:E1"/>
    <mergeCell ref="A2:E2"/>
    <mergeCell ref="A3:E3"/>
  </mergeCells>
  <printOptions/>
  <pageMargins left="0.75" right="0.15" top="0.33" bottom="1" header="0.5" footer="0.5"/>
  <pageSetup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00.75390625" style="0" customWidth="1"/>
    <col min="2" max="2" width="13.375" style="0" customWidth="1"/>
    <col min="3" max="3" width="0" style="0" hidden="1" customWidth="1"/>
    <col min="4" max="4" width="12.375" style="0" customWidth="1"/>
    <col min="5" max="5" width="13.625" style="0" bestFit="1" customWidth="1"/>
  </cols>
  <sheetData>
    <row r="1" spans="1:5" ht="15.75">
      <c r="A1" s="590" t="s">
        <v>8</v>
      </c>
      <c r="B1" s="590"/>
      <c r="C1" s="590"/>
      <c r="D1" s="590"/>
      <c r="E1" s="590"/>
    </row>
    <row r="2" spans="1:5" ht="15.75">
      <c r="A2" s="590" t="s">
        <v>81</v>
      </c>
      <c r="B2" s="590"/>
      <c r="C2" s="590"/>
      <c r="D2" s="590"/>
      <c r="E2" s="590"/>
    </row>
    <row r="3" spans="1:5" ht="15.75">
      <c r="A3" s="590" t="s">
        <v>571</v>
      </c>
      <c r="B3" s="590"/>
      <c r="C3" s="590"/>
      <c r="D3" s="590"/>
      <c r="E3" s="590"/>
    </row>
    <row r="4" spans="1:3" ht="15.75">
      <c r="A4" s="67"/>
      <c r="B4" s="67"/>
      <c r="C4" s="68"/>
    </row>
    <row r="5" spans="1:5" ht="47.25" customHeight="1">
      <c r="A5" s="696" t="s">
        <v>577</v>
      </c>
      <c r="B5" s="696"/>
      <c r="C5" s="696"/>
      <c r="D5" s="696"/>
      <c r="E5" s="696"/>
    </row>
    <row r="6" spans="1:5" ht="2.25" customHeight="1" hidden="1">
      <c r="A6" s="696"/>
      <c r="B6" s="696"/>
      <c r="C6" s="696"/>
      <c r="D6" s="696"/>
      <c r="E6" s="696"/>
    </row>
    <row r="7" spans="1:3" ht="15.75" thickBot="1">
      <c r="A7" s="68"/>
      <c r="B7" s="68"/>
      <c r="C7" s="68"/>
    </row>
    <row r="8" spans="1:5" ht="32.25" thickBot="1">
      <c r="A8" s="102"/>
      <c r="B8" s="103" t="s">
        <v>106</v>
      </c>
      <c r="C8" s="68"/>
      <c r="D8" s="571" t="s">
        <v>497</v>
      </c>
      <c r="E8" s="103" t="s">
        <v>106</v>
      </c>
    </row>
    <row r="9" spans="1:5" ht="15.75">
      <c r="A9" s="104" t="s">
        <v>619</v>
      </c>
      <c r="B9" s="250">
        <v>1572000</v>
      </c>
      <c r="C9" s="569"/>
      <c r="D9" s="570">
        <v>0</v>
      </c>
      <c r="E9" s="570">
        <f aca="true" t="shared" si="0" ref="E9:E15">B9+D9</f>
        <v>1572000</v>
      </c>
    </row>
    <row r="10" spans="1:5" ht="23.25" customHeight="1">
      <c r="A10" s="66" t="s">
        <v>491</v>
      </c>
      <c r="B10" s="251">
        <v>559900</v>
      </c>
      <c r="C10" s="569"/>
      <c r="D10" s="229">
        <v>47457</v>
      </c>
      <c r="E10" s="229">
        <f t="shared" si="0"/>
        <v>607357</v>
      </c>
    </row>
    <row r="11" spans="1:5" ht="42" customHeight="1">
      <c r="A11" s="431" t="s">
        <v>550</v>
      </c>
      <c r="B11" s="268">
        <v>147508.07</v>
      </c>
      <c r="C11" s="569"/>
      <c r="D11" s="229">
        <v>0</v>
      </c>
      <c r="E11" s="229">
        <f t="shared" si="0"/>
        <v>147508.07</v>
      </c>
    </row>
    <row r="12" spans="1:5" ht="34.5" customHeight="1">
      <c r="A12" s="431" t="s">
        <v>674</v>
      </c>
      <c r="B12" s="268">
        <v>9736.79</v>
      </c>
      <c r="C12" s="569"/>
      <c r="D12" s="229">
        <v>0</v>
      </c>
      <c r="E12" s="229">
        <f t="shared" si="0"/>
        <v>9736.79</v>
      </c>
    </row>
    <row r="13" spans="1:5" ht="66" customHeight="1">
      <c r="A13" s="431" t="s">
        <v>690</v>
      </c>
      <c r="B13" s="268">
        <v>485100</v>
      </c>
      <c r="C13" s="569"/>
      <c r="D13" s="229"/>
      <c r="E13" s="229">
        <f t="shared" si="0"/>
        <v>485100</v>
      </c>
    </row>
    <row r="14" spans="1:5" ht="56.25" customHeight="1">
      <c r="A14" s="431" t="s">
        <v>673</v>
      </c>
      <c r="B14" s="268">
        <v>1075396</v>
      </c>
      <c r="C14" s="569"/>
      <c r="D14" s="229">
        <v>0</v>
      </c>
      <c r="E14" s="229">
        <f t="shared" si="0"/>
        <v>1075396</v>
      </c>
    </row>
    <row r="15" spans="1:5" ht="42" customHeight="1">
      <c r="A15" s="114" t="s">
        <v>492</v>
      </c>
      <c r="B15" s="420">
        <v>84600</v>
      </c>
      <c r="C15" s="569"/>
      <c r="D15" s="229">
        <v>4900</v>
      </c>
      <c r="E15" s="229">
        <f t="shared" si="0"/>
        <v>89500</v>
      </c>
    </row>
    <row r="16" spans="1:5" ht="60.75" customHeight="1" hidden="1">
      <c r="A16" s="111" t="s">
        <v>102</v>
      </c>
      <c r="B16" s="421"/>
      <c r="C16" s="569"/>
      <c r="D16" s="229"/>
      <c r="E16" s="229"/>
    </row>
    <row r="17" spans="1:5" ht="16.5" thickBot="1">
      <c r="A17" s="422" t="s">
        <v>490</v>
      </c>
      <c r="B17" s="423">
        <f>B9+B10+B11+B12+B13+B14+B15</f>
        <v>3934240.86</v>
      </c>
      <c r="C17" s="569"/>
      <c r="D17" s="253">
        <f>D9+D10+D11+D12+D13+D14+D15</f>
        <v>52357</v>
      </c>
      <c r="E17" s="253">
        <f>B17+D17</f>
        <v>3986597.86</v>
      </c>
    </row>
    <row r="18" spans="1:2" ht="12.75">
      <c r="A18" s="33"/>
      <c r="B18" s="33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4">
    <mergeCell ref="A1:E1"/>
    <mergeCell ref="A2:E2"/>
    <mergeCell ref="A3:E3"/>
    <mergeCell ref="A5:E6"/>
  </mergeCells>
  <printOptions/>
  <pageMargins left="0.7" right="0.7" top="0.75" bottom="0.75" header="0.3" footer="0.3"/>
  <pageSetup fitToHeight="1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9">
      <selection activeCell="K12" sqref="K12"/>
    </sheetView>
  </sheetViews>
  <sheetFormatPr defaultColWidth="9.00390625" defaultRowHeight="12.75"/>
  <cols>
    <col min="1" max="1" width="25.25390625" style="276" customWidth="1"/>
    <col min="2" max="2" width="36.75390625" style="276" customWidth="1"/>
    <col min="3" max="3" width="75.25390625" style="276" customWidth="1"/>
    <col min="4" max="4" width="0.2421875" style="276" hidden="1" customWidth="1"/>
    <col min="5" max="9" width="9.125" style="276" hidden="1" customWidth="1"/>
    <col min="10" max="10" width="10.875" style="276" customWidth="1"/>
    <col min="11" max="16384" width="9.125" style="276" customWidth="1"/>
  </cols>
  <sheetData>
    <row r="1" spans="1:9" ht="15.75">
      <c r="A1" s="578" t="s">
        <v>406</v>
      </c>
      <c r="B1" s="578"/>
      <c r="C1" s="578"/>
      <c r="D1" s="317"/>
      <c r="E1" s="317"/>
      <c r="F1" s="317"/>
      <c r="G1" s="317"/>
      <c r="H1" s="317"/>
      <c r="I1" s="317"/>
    </row>
    <row r="2" spans="1:9" ht="15.75">
      <c r="A2" s="578" t="s">
        <v>467</v>
      </c>
      <c r="B2" s="578"/>
      <c r="C2" s="578"/>
      <c r="D2" s="578"/>
      <c r="E2" s="578"/>
      <c r="F2" s="578"/>
      <c r="G2" s="578"/>
      <c r="H2" s="578"/>
      <c r="I2" s="578"/>
    </row>
    <row r="3" spans="1:9" ht="15.75">
      <c r="A3" s="316"/>
      <c r="B3" s="316"/>
      <c r="C3" s="316" t="s">
        <v>563</v>
      </c>
      <c r="D3" s="316"/>
      <c r="E3" s="316"/>
      <c r="F3" s="316"/>
      <c r="G3" s="316"/>
      <c r="H3" s="316"/>
      <c r="I3" s="316"/>
    </row>
    <row r="4" spans="1:9" ht="15.75">
      <c r="A4" s="316"/>
      <c r="B4" s="316"/>
      <c r="C4" s="316" t="s">
        <v>564</v>
      </c>
      <c r="D4" s="316"/>
      <c r="E4" s="316"/>
      <c r="F4" s="316"/>
      <c r="G4" s="316"/>
      <c r="H4" s="316"/>
      <c r="I4" s="316"/>
    </row>
    <row r="5" spans="1:9" ht="15.75">
      <c r="A5" s="578"/>
      <c r="B5" s="578"/>
      <c r="C5" s="578"/>
      <c r="D5" s="578"/>
      <c r="E5" s="578"/>
      <c r="F5" s="578"/>
      <c r="G5" s="578"/>
      <c r="H5" s="578"/>
      <c r="I5" s="578"/>
    </row>
    <row r="6" spans="1:9" ht="15.75">
      <c r="A6" s="577" t="s">
        <v>370</v>
      </c>
      <c r="B6" s="577"/>
      <c r="C6" s="577"/>
      <c r="D6" s="317"/>
      <c r="E6" s="317"/>
      <c r="F6" s="317"/>
      <c r="G6" s="317"/>
      <c r="H6" s="317"/>
      <c r="I6" s="317"/>
    </row>
    <row r="7" spans="1:9" ht="15.75">
      <c r="A7" s="577" t="s">
        <v>371</v>
      </c>
      <c r="B7" s="577"/>
      <c r="C7" s="577"/>
      <c r="D7" s="317"/>
      <c r="E7" s="317"/>
      <c r="F7" s="317"/>
      <c r="G7" s="317"/>
      <c r="H7" s="317"/>
      <c r="I7" s="317"/>
    </row>
    <row r="8" spans="1:9" ht="15.75">
      <c r="A8" s="577" t="s">
        <v>407</v>
      </c>
      <c r="B8" s="577"/>
      <c r="C8" s="577"/>
      <c r="D8" s="317"/>
      <c r="E8" s="317"/>
      <c r="F8" s="317"/>
      <c r="G8" s="317"/>
      <c r="H8" s="317"/>
      <c r="I8" s="317"/>
    </row>
    <row r="9" spans="1:9" ht="16.5" thickBot="1">
      <c r="A9" s="583" t="s">
        <v>566</v>
      </c>
      <c r="B9" s="583"/>
      <c r="C9" s="583"/>
      <c r="D9" s="317"/>
      <c r="E9" s="317"/>
      <c r="F9" s="317"/>
      <c r="G9" s="317"/>
      <c r="H9" s="317"/>
      <c r="I9" s="317"/>
    </row>
    <row r="10" spans="1:9" ht="16.5" thickBot="1">
      <c r="A10" s="584" t="s">
        <v>372</v>
      </c>
      <c r="B10" s="585"/>
      <c r="C10" s="586" t="s">
        <v>373</v>
      </c>
      <c r="D10" s="317"/>
      <c r="E10" s="317"/>
      <c r="F10" s="317"/>
      <c r="G10" s="317"/>
      <c r="H10" s="317"/>
      <c r="I10" s="317"/>
    </row>
    <row r="11" spans="1:9" ht="63.75" thickBot="1">
      <c r="A11" s="294" t="s">
        <v>374</v>
      </c>
      <c r="B11" s="295" t="s">
        <v>375</v>
      </c>
      <c r="C11" s="587"/>
      <c r="D11" s="317"/>
      <c r="E11" s="317"/>
      <c r="F11" s="317"/>
      <c r="G11" s="317"/>
      <c r="H11" s="317"/>
      <c r="I11" s="317"/>
    </row>
    <row r="12" spans="1:9" ht="16.5" customHeight="1">
      <c r="A12" s="296">
        <v>182</v>
      </c>
      <c r="B12" s="297"/>
      <c r="C12" s="298" t="s">
        <v>408</v>
      </c>
      <c r="D12" s="317"/>
      <c r="E12" s="317"/>
      <c r="F12" s="317"/>
      <c r="G12" s="317"/>
      <c r="H12" s="317"/>
      <c r="I12" s="317"/>
    </row>
    <row r="13" spans="1:9" ht="68.25" customHeight="1">
      <c r="A13" s="299">
        <v>182</v>
      </c>
      <c r="B13" s="300" t="s">
        <v>409</v>
      </c>
      <c r="C13" s="301" t="s">
        <v>316</v>
      </c>
      <c r="D13" s="317"/>
      <c r="E13" s="317"/>
      <c r="F13" s="317"/>
      <c r="G13" s="317"/>
      <c r="H13" s="317"/>
      <c r="I13" s="317"/>
    </row>
    <row r="14" spans="1:9" ht="99.75" customHeight="1" thickBot="1">
      <c r="A14" s="302">
        <v>182</v>
      </c>
      <c r="B14" s="303" t="s">
        <v>410</v>
      </c>
      <c r="C14" s="304" t="s">
        <v>324</v>
      </c>
      <c r="D14" s="317"/>
      <c r="E14" s="317"/>
      <c r="F14" s="317"/>
      <c r="G14" s="317"/>
      <c r="H14" s="317"/>
      <c r="I14" s="317"/>
    </row>
    <row r="15" spans="1:9" ht="48" customHeight="1">
      <c r="A15" s="299">
        <v>182</v>
      </c>
      <c r="B15" s="300" t="s">
        <v>411</v>
      </c>
      <c r="C15" s="301" t="s">
        <v>412</v>
      </c>
      <c r="D15" s="317"/>
      <c r="E15" s="317"/>
      <c r="F15" s="317"/>
      <c r="G15" s="317"/>
      <c r="H15" s="317"/>
      <c r="I15" s="317"/>
    </row>
    <row r="16" spans="1:9" ht="32.25" customHeight="1">
      <c r="A16" s="305">
        <v>182</v>
      </c>
      <c r="B16" s="300" t="s">
        <v>413</v>
      </c>
      <c r="C16" s="301" t="s">
        <v>414</v>
      </c>
      <c r="D16" s="317"/>
      <c r="E16" s="317"/>
      <c r="F16" s="317"/>
      <c r="G16" s="317"/>
      <c r="H16" s="317"/>
      <c r="I16" s="317"/>
    </row>
    <row r="17" spans="1:9" ht="31.5">
      <c r="A17" s="305">
        <v>182</v>
      </c>
      <c r="B17" s="300" t="s">
        <v>415</v>
      </c>
      <c r="C17" s="301" t="s">
        <v>416</v>
      </c>
      <c r="D17" s="317"/>
      <c r="E17" s="317"/>
      <c r="F17" s="317"/>
      <c r="G17" s="317"/>
      <c r="H17" s="317"/>
      <c r="I17" s="317"/>
    </row>
    <row r="18" spans="1:9" ht="39" customHeight="1">
      <c r="A18" s="305">
        <v>182</v>
      </c>
      <c r="B18" s="300" t="s">
        <v>417</v>
      </c>
      <c r="C18" s="301" t="s">
        <v>416</v>
      </c>
      <c r="D18" s="317"/>
      <c r="E18" s="317"/>
      <c r="F18" s="317"/>
      <c r="G18" s="317"/>
      <c r="H18" s="317"/>
      <c r="I18" s="317"/>
    </row>
    <row r="19" spans="1:9" ht="17.25" customHeight="1">
      <c r="A19" s="305">
        <v>182</v>
      </c>
      <c r="B19" s="300" t="s">
        <v>418</v>
      </c>
      <c r="C19" s="306" t="s">
        <v>419</v>
      </c>
      <c r="D19" s="317"/>
      <c r="E19" s="317"/>
      <c r="F19" s="317"/>
      <c r="G19" s="317"/>
      <c r="H19" s="317"/>
      <c r="I19" s="317"/>
    </row>
    <row r="20" spans="1:9" ht="47.25" customHeight="1">
      <c r="A20" s="305">
        <v>182</v>
      </c>
      <c r="B20" s="300" t="s">
        <v>420</v>
      </c>
      <c r="C20" s="307" t="s">
        <v>421</v>
      </c>
      <c r="D20" s="317"/>
      <c r="E20" s="317"/>
      <c r="F20" s="317"/>
      <c r="G20" s="317"/>
      <c r="H20" s="317"/>
      <c r="I20" s="317"/>
    </row>
    <row r="21" spans="1:9" ht="34.5" customHeight="1">
      <c r="A21" s="305">
        <v>182</v>
      </c>
      <c r="B21" s="300" t="s">
        <v>422</v>
      </c>
      <c r="C21" s="306" t="s">
        <v>423</v>
      </c>
      <c r="D21" s="317"/>
      <c r="E21" s="317"/>
      <c r="F21" s="317"/>
      <c r="G21" s="317"/>
      <c r="H21" s="317"/>
      <c r="I21" s="317"/>
    </row>
    <row r="22" spans="1:9" ht="32.25" customHeight="1" thickBot="1">
      <c r="A22" s="308">
        <v>182</v>
      </c>
      <c r="B22" s="309" t="s">
        <v>424</v>
      </c>
      <c r="C22" s="304" t="s">
        <v>425</v>
      </c>
      <c r="D22" s="317"/>
      <c r="E22" s="317"/>
      <c r="F22" s="317"/>
      <c r="G22" s="317"/>
      <c r="H22" s="317"/>
      <c r="I22" s="317"/>
    </row>
  </sheetData>
  <sheetProtection/>
  <mergeCells count="9">
    <mergeCell ref="A9:C9"/>
    <mergeCell ref="A10:B10"/>
    <mergeCell ref="C10:C11"/>
    <mergeCell ref="A1:C1"/>
    <mergeCell ref="A2:I2"/>
    <mergeCell ref="A5:I5"/>
    <mergeCell ref="A6:C6"/>
    <mergeCell ref="A7:C7"/>
    <mergeCell ref="A8:C8"/>
  </mergeCells>
  <printOptions/>
  <pageMargins left="0.45" right="0.23" top="0.43" bottom="0.15" header="0.34" footer="0.16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32">
      <selection activeCell="M35" sqref="M35"/>
    </sheetView>
  </sheetViews>
  <sheetFormatPr defaultColWidth="9.00390625" defaultRowHeight="12.75"/>
  <cols>
    <col min="1" max="1" width="13.375" style="117" bestFit="1" customWidth="1"/>
    <col min="2" max="2" width="16.125" style="117" customWidth="1"/>
    <col min="3" max="7" width="9.125" style="117" customWidth="1"/>
    <col min="8" max="8" width="11.75390625" style="117" customWidth="1"/>
    <col min="9" max="9" width="17.625" style="117" customWidth="1"/>
    <col min="10" max="10" width="0.2421875" style="117" hidden="1" customWidth="1"/>
    <col min="11" max="11" width="12.75390625" style="117" hidden="1" customWidth="1"/>
    <col min="12" max="12" width="11.75390625" style="117" hidden="1" customWidth="1"/>
    <col min="13" max="13" width="15.125" style="117" customWidth="1"/>
    <col min="14" max="14" width="15.25390625" style="117" customWidth="1"/>
    <col min="15" max="16384" width="9.125" style="117" customWidth="1"/>
  </cols>
  <sheetData>
    <row r="1" spans="1:14" ht="18.75" customHeight="1">
      <c r="A1" s="658" t="s">
        <v>426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36" customHeight="1" thickBot="1">
      <c r="A2" s="659" t="s">
        <v>569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14" ht="30" customHeight="1">
      <c r="A3" s="660" t="s">
        <v>427</v>
      </c>
      <c r="B3" s="661"/>
      <c r="C3" s="661" t="s">
        <v>428</v>
      </c>
      <c r="D3" s="661"/>
      <c r="E3" s="661"/>
      <c r="F3" s="661"/>
      <c r="G3" s="661"/>
      <c r="H3" s="661"/>
      <c r="I3" s="566" t="s">
        <v>331</v>
      </c>
      <c r="J3" s="567" t="s">
        <v>294</v>
      </c>
      <c r="K3" s="567" t="s">
        <v>21</v>
      </c>
      <c r="L3" s="567" t="s">
        <v>429</v>
      </c>
      <c r="M3" s="112" t="s">
        <v>689</v>
      </c>
      <c r="N3" s="113" t="s">
        <v>106</v>
      </c>
    </row>
    <row r="4" spans="1:14" ht="15.75" customHeight="1">
      <c r="A4" s="662" t="s">
        <v>430</v>
      </c>
      <c r="B4" s="663"/>
      <c r="C4" s="664" t="s">
        <v>431</v>
      </c>
      <c r="D4" s="664"/>
      <c r="E4" s="664"/>
      <c r="F4" s="664"/>
      <c r="G4" s="664"/>
      <c r="H4" s="664"/>
      <c r="I4" s="265">
        <f>I5+I9+I14+I26</f>
        <v>1845000</v>
      </c>
      <c r="J4" s="266" t="e">
        <f>J6+J9+J14+J22+J24+#REF!+#REF!</f>
        <v>#REF!</v>
      </c>
      <c r="K4" s="266" t="e">
        <f>K6+K9+K14+K22+K24+#REF!+#REF!</f>
        <v>#REF!</v>
      </c>
      <c r="L4" s="266" t="e">
        <f>L6+L9+L14+L22+L24+#REF!+#REF!</f>
        <v>#REF!</v>
      </c>
      <c r="M4" s="253">
        <f>M5+M9+M14+M26</f>
        <v>0</v>
      </c>
      <c r="N4" s="254">
        <f>N5+N9+N14+N26</f>
        <v>1845000</v>
      </c>
    </row>
    <row r="5" spans="1:14" ht="15" customHeight="1">
      <c r="A5" s="662" t="s">
        <v>432</v>
      </c>
      <c r="B5" s="663"/>
      <c r="C5" s="664" t="s">
        <v>436</v>
      </c>
      <c r="D5" s="664"/>
      <c r="E5" s="664"/>
      <c r="F5" s="664"/>
      <c r="G5" s="664"/>
      <c r="H5" s="664"/>
      <c r="I5" s="265">
        <f>I6</f>
        <v>166000</v>
      </c>
      <c r="J5" s="59"/>
      <c r="K5" s="59">
        <f>K6</f>
        <v>890.89</v>
      </c>
      <c r="L5" s="47">
        <f>L6</f>
        <v>925.925</v>
      </c>
      <c r="M5" s="253">
        <f>M6</f>
        <v>0</v>
      </c>
      <c r="N5" s="254">
        <f>N6</f>
        <v>166000</v>
      </c>
    </row>
    <row r="6" spans="1:14" ht="21.75" customHeight="1">
      <c r="A6" s="665" t="s">
        <v>437</v>
      </c>
      <c r="B6" s="666"/>
      <c r="C6" s="667" t="s">
        <v>438</v>
      </c>
      <c r="D6" s="667"/>
      <c r="E6" s="667"/>
      <c r="F6" s="667"/>
      <c r="G6" s="667"/>
      <c r="H6" s="667"/>
      <c r="I6" s="268">
        <f>I7+I8</f>
        <v>166000</v>
      </c>
      <c r="J6" s="59"/>
      <c r="K6" s="59">
        <f>8900*10.01%</f>
        <v>890.89</v>
      </c>
      <c r="L6" s="47">
        <f>9250*10.01%</f>
        <v>925.925</v>
      </c>
      <c r="M6" s="229">
        <f>M7</f>
        <v>0</v>
      </c>
      <c r="N6" s="240">
        <f>N7</f>
        <v>166000</v>
      </c>
    </row>
    <row r="7" spans="1:14" ht="84" customHeight="1">
      <c r="A7" s="668" t="s">
        <v>559</v>
      </c>
      <c r="B7" s="669"/>
      <c r="C7" s="670" t="s">
        <v>316</v>
      </c>
      <c r="D7" s="671"/>
      <c r="E7" s="671"/>
      <c r="F7" s="671"/>
      <c r="G7" s="671"/>
      <c r="H7" s="672"/>
      <c r="I7" s="268">
        <v>166000</v>
      </c>
      <c r="J7" s="59"/>
      <c r="K7" s="59"/>
      <c r="L7" s="47"/>
      <c r="M7" s="229">
        <v>0</v>
      </c>
      <c r="N7" s="240">
        <f>I7+M7</f>
        <v>166000</v>
      </c>
    </row>
    <row r="8" spans="1:14" ht="66" customHeight="1" hidden="1">
      <c r="A8" s="668" t="s">
        <v>22</v>
      </c>
      <c r="B8" s="669"/>
      <c r="C8" s="670" t="s">
        <v>412</v>
      </c>
      <c r="D8" s="671"/>
      <c r="E8" s="671"/>
      <c r="F8" s="671"/>
      <c r="G8" s="671"/>
      <c r="H8" s="672"/>
      <c r="I8" s="268"/>
      <c r="J8" s="59"/>
      <c r="K8" s="59"/>
      <c r="L8" s="47"/>
      <c r="M8" s="229">
        <v>0</v>
      </c>
      <c r="N8" s="240">
        <v>0</v>
      </c>
    </row>
    <row r="9" spans="1:14" ht="18.75" customHeight="1">
      <c r="A9" s="662" t="s">
        <v>439</v>
      </c>
      <c r="B9" s="663"/>
      <c r="C9" s="664" t="s">
        <v>440</v>
      </c>
      <c r="D9" s="664"/>
      <c r="E9" s="664"/>
      <c r="F9" s="664"/>
      <c r="G9" s="664"/>
      <c r="H9" s="664"/>
      <c r="I9" s="265">
        <f>I10+I13</f>
        <v>630000</v>
      </c>
      <c r="J9" s="266">
        <f>J10+J13</f>
        <v>0</v>
      </c>
      <c r="K9" s="266">
        <f>K10+K13</f>
        <v>240</v>
      </c>
      <c r="L9" s="266">
        <f>L10+L13</f>
        <v>242</v>
      </c>
      <c r="M9" s="253">
        <f>M10</f>
        <v>0</v>
      </c>
      <c r="N9" s="254">
        <f>N10</f>
        <v>630000</v>
      </c>
    </row>
    <row r="10" spans="1:14" ht="32.25" customHeight="1">
      <c r="A10" s="668" t="s">
        <v>560</v>
      </c>
      <c r="B10" s="669"/>
      <c r="C10" s="667" t="s">
        <v>441</v>
      </c>
      <c r="D10" s="667"/>
      <c r="E10" s="667"/>
      <c r="F10" s="667"/>
      <c r="G10" s="667"/>
      <c r="H10" s="667"/>
      <c r="I10" s="268">
        <f>I11+I12</f>
        <v>630000</v>
      </c>
      <c r="J10" s="59"/>
      <c r="K10" s="59">
        <v>35</v>
      </c>
      <c r="L10" s="47">
        <v>37</v>
      </c>
      <c r="M10" s="229">
        <f>M11</f>
        <v>0</v>
      </c>
      <c r="N10" s="240">
        <f>N11</f>
        <v>630000</v>
      </c>
    </row>
    <row r="11" spans="1:14" ht="34.5" customHeight="1">
      <c r="A11" s="668" t="s">
        <v>561</v>
      </c>
      <c r="B11" s="669"/>
      <c r="C11" s="670" t="s">
        <v>414</v>
      </c>
      <c r="D11" s="671"/>
      <c r="E11" s="671"/>
      <c r="F11" s="671"/>
      <c r="G11" s="671"/>
      <c r="H11" s="672"/>
      <c r="I11" s="268">
        <v>630000</v>
      </c>
      <c r="J11" s="59"/>
      <c r="K11" s="59"/>
      <c r="L11" s="47"/>
      <c r="M11" s="229">
        <v>0</v>
      </c>
      <c r="N11" s="240">
        <f>I11+M11</f>
        <v>630000</v>
      </c>
    </row>
    <row r="12" spans="1:14" ht="84.75" customHeight="1" hidden="1">
      <c r="A12" s="668" t="s">
        <v>379</v>
      </c>
      <c r="B12" s="669"/>
      <c r="C12" s="670" t="s">
        <v>317</v>
      </c>
      <c r="D12" s="671"/>
      <c r="E12" s="671"/>
      <c r="F12" s="671"/>
      <c r="G12" s="671"/>
      <c r="H12" s="672"/>
      <c r="I12" s="268"/>
      <c r="J12" s="59"/>
      <c r="K12" s="59"/>
      <c r="L12" s="47"/>
      <c r="M12" s="229">
        <v>0</v>
      </c>
      <c r="N12" s="240">
        <v>0</v>
      </c>
    </row>
    <row r="13" spans="1:14" ht="20.25" customHeight="1" hidden="1">
      <c r="A13" s="668" t="s">
        <v>25</v>
      </c>
      <c r="B13" s="669"/>
      <c r="C13" s="670" t="s">
        <v>419</v>
      </c>
      <c r="D13" s="671"/>
      <c r="E13" s="671"/>
      <c r="F13" s="671"/>
      <c r="G13" s="671"/>
      <c r="H13" s="672"/>
      <c r="I13" s="268"/>
      <c r="J13" s="59"/>
      <c r="K13" s="59">
        <f>410*0.5</f>
        <v>205</v>
      </c>
      <c r="L13" s="47">
        <f>410*0.5</f>
        <v>205</v>
      </c>
      <c r="M13" s="229">
        <v>0</v>
      </c>
      <c r="N13" s="240">
        <v>0</v>
      </c>
    </row>
    <row r="14" spans="1:14" ht="17.25" customHeight="1">
      <c r="A14" s="662" t="s">
        <v>442</v>
      </c>
      <c r="B14" s="663"/>
      <c r="C14" s="664" t="s">
        <v>443</v>
      </c>
      <c r="D14" s="664"/>
      <c r="E14" s="664"/>
      <c r="F14" s="664"/>
      <c r="G14" s="664"/>
      <c r="H14" s="664"/>
      <c r="I14" s="265">
        <f>I15+I17</f>
        <v>1033000</v>
      </c>
      <c r="J14" s="266"/>
      <c r="K14" s="266">
        <f>+K19+K15</f>
        <v>1295</v>
      </c>
      <c r="L14" s="269">
        <f>L19+L15</f>
        <v>1324.3</v>
      </c>
      <c r="M14" s="253">
        <f>M15+M17</f>
        <v>0</v>
      </c>
      <c r="N14" s="254">
        <f>N15+N17</f>
        <v>1033000</v>
      </c>
    </row>
    <row r="15" spans="1:14" ht="18" customHeight="1">
      <c r="A15" s="665" t="s">
        <v>444</v>
      </c>
      <c r="B15" s="666"/>
      <c r="C15" s="667" t="s">
        <v>445</v>
      </c>
      <c r="D15" s="667"/>
      <c r="E15" s="667"/>
      <c r="F15" s="667"/>
      <c r="G15" s="667"/>
      <c r="H15" s="667"/>
      <c r="I15" s="268">
        <f>I16</f>
        <v>70000</v>
      </c>
      <c r="J15" s="59"/>
      <c r="K15" s="59">
        <v>112</v>
      </c>
      <c r="L15" s="47">
        <v>117.6</v>
      </c>
      <c r="M15" s="229">
        <f>M16</f>
        <v>0</v>
      </c>
      <c r="N15" s="240">
        <f>N16</f>
        <v>70000</v>
      </c>
    </row>
    <row r="16" spans="1:14" ht="51.75" customHeight="1">
      <c r="A16" s="668" t="s">
        <v>446</v>
      </c>
      <c r="B16" s="669"/>
      <c r="C16" s="670" t="s">
        <v>447</v>
      </c>
      <c r="D16" s="671"/>
      <c r="E16" s="671"/>
      <c r="F16" s="671"/>
      <c r="G16" s="671"/>
      <c r="H16" s="672"/>
      <c r="I16" s="268">
        <v>70000</v>
      </c>
      <c r="J16" s="59"/>
      <c r="K16" s="59"/>
      <c r="L16" s="47"/>
      <c r="M16" s="229">
        <v>0</v>
      </c>
      <c r="N16" s="240">
        <f>I16+M16</f>
        <v>70000</v>
      </c>
    </row>
    <row r="17" spans="1:14" ht="21.75" customHeight="1">
      <c r="A17" s="668" t="s">
        <v>448</v>
      </c>
      <c r="B17" s="669"/>
      <c r="C17" s="670" t="s">
        <v>449</v>
      </c>
      <c r="D17" s="671"/>
      <c r="E17" s="671"/>
      <c r="F17" s="671"/>
      <c r="G17" s="671"/>
      <c r="H17" s="672"/>
      <c r="I17" s="268">
        <f>I18+I20</f>
        <v>963000</v>
      </c>
      <c r="J17" s="59"/>
      <c r="K17" s="59"/>
      <c r="L17" s="47"/>
      <c r="M17" s="229">
        <f>M18+M20</f>
        <v>0</v>
      </c>
      <c r="N17" s="240">
        <f>N18+N20</f>
        <v>963000</v>
      </c>
    </row>
    <row r="18" spans="1:14" ht="20.25" customHeight="1">
      <c r="A18" s="668" t="s">
        <v>450</v>
      </c>
      <c r="B18" s="669"/>
      <c r="C18" s="670" t="s">
        <v>451</v>
      </c>
      <c r="D18" s="671"/>
      <c r="E18" s="671"/>
      <c r="F18" s="671"/>
      <c r="G18" s="671"/>
      <c r="H18" s="672"/>
      <c r="I18" s="268">
        <f>I19</f>
        <v>722250</v>
      </c>
      <c r="J18" s="59"/>
      <c r="K18" s="59"/>
      <c r="L18" s="47"/>
      <c r="M18" s="229">
        <f>M19</f>
        <v>0</v>
      </c>
      <c r="N18" s="240">
        <f>N19</f>
        <v>722250</v>
      </c>
    </row>
    <row r="19" spans="1:14" ht="50.25" customHeight="1">
      <c r="A19" s="665" t="s">
        <v>452</v>
      </c>
      <c r="B19" s="666"/>
      <c r="C19" s="667" t="s">
        <v>453</v>
      </c>
      <c r="D19" s="667"/>
      <c r="E19" s="667"/>
      <c r="F19" s="667"/>
      <c r="G19" s="667"/>
      <c r="H19" s="667"/>
      <c r="I19" s="268">
        <v>722250</v>
      </c>
      <c r="J19" s="59"/>
      <c r="K19" s="59">
        <v>1183</v>
      </c>
      <c r="L19" s="47">
        <v>1206.7</v>
      </c>
      <c r="M19" s="229">
        <v>0</v>
      </c>
      <c r="N19" s="240">
        <f>I19+M19</f>
        <v>722250</v>
      </c>
    </row>
    <row r="20" spans="1:14" ht="21" customHeight="1">
      <c r="A20" s="665" t="s">
        <v>454</v>
      </c>
      <c r="B20" s="666"/>
      <c r="C20" s="667" t="s">
        <v>455</v>
      </c>
      <c r="D20" s="667"/>
      <c r="E20" s="667"/>
      <c r="F20" s="667"/>
      <c r="G20" s="667"/>
      <c r="H20" s="667"/>
      <c r="I20" s="268">
        <f>I21</f>
        <v>240750</v>
      </c>
      <c r="J20" s="59"/>
      <c r="K20" s="59"/>
      <c r="L20" s="47"/>
      <c r="M20" s="229">
        <f>M21</f>
        <v>0</v>
      </c>
      <c r="N20" s="240">
        <f>N21</f>
        <v>240750</v>
      </c>
    </row>
    <row r="21" spans="1:14" ht="48" customHeight="1">
      <c r="A21" s="668" t="s">
        <v>456</v>
      </c>
      <c r="B21" s="669"/>
      <c r="C21" s="670" t="s">
        <v>425</v>
      </c>
      <c r="D21" s="671"/>
      <c r="E21" s="671"/>
      <c r="F21" s="671"/>
      <c r="G21" s="671"/>
      <c r="H21" s="672"/>
      <c r="I21" s="268">
        <v>240750</v>
      </c>
      <c r="J21" s="59"/>
      <c r="K21" s="59"/>
      <c r="L21" s="47"/>
      <c r="M21" s="229">
        <v>0</v>
      </c>
      <c r="N21" s="240">
        <f>I21+M21</f>
        <v>240750</v>
      </c>
    </row>
    <row r="22" spans="1:14" ht="20.25" customHeight="1" hidden="1">
      <c r="A22" s="673" t="s">
        <v>26</v>
      </c>
      <c r="B22" s="674"/>
      <c r="C22" s="675" t="s">
        <v>27</v>
      </c>
      <c r="D22" s="676"/>
      <c r="E22" s="676"/>
      <c r="F22" s="676"/>
      <c r="G22" s="676"/>
      <c r="H22" s="677"/>
      <c r="I22" s="265">
        <f>I23</f>
        <v>0</v>
      </c>
      <c r="J22" s="59"/>
      <c r="K22" s="59">
        <f>K23</f>
        <v>74</v>
      </c>
      <c r="L22" s="47">
        <f>L23</f>
        <v>78</v>
      </c>
      <c r="M22" s="229">
        <v>0</v>
      </c>
      <c r="N22" s="240">
        <v>0</v>
      </c>
    </row>
    <row r="23" spans="1:14" ht="81" customHeight="1" hidden="1">
      <c r="A23" s="665" t="s">
        <v>28</v>
      </c>
      <c r="B23" s="666"/>
      <c r="C23" s="667" t="s">
        <v>29</v>
      </c>
      <c r="D23" s="667"/>
      <c r="E23" s="667"/>
      <c r="F23" s="667"/>
      <c r="G23" s="667"/>
      <c r="H23" s="667"/>
      <c r="I23" s="268"/>
      <c r="J23" s="59"/>
      <c r="K23" s="59">
        <v>74</v>
      </c>
      <c r="L23" s="47">
        <v>78</v>
      </c>
      <c r="M23" s="229">
        <v>0</v>
      </c>
      <c r="N23" s="240">
        <v>0</v>
      </c>
    </row>
    <row r="24" spans="1:14" ht="36.75" customHeight="1" hidden="1">
      <c r="A24" s="662" t="s">
        <v>30</v>
      </c>
      <c r="B24" s="663"/>
      <c r="C24" s="664" t="s">
        <v>31</v>
      </c>
      <c r="D24" s="664"/>
      <c r="E24" s="664"/>
      <c r="F24" s="664"/>
      <c r="G24" s="664"/>
      <c r="H24" s="664"/>
      <c r="I24" s="265">
        <f>I25</f>
        <v>0</v>
      </c>
      <c r="J24" s="266"/>
      <c r="K24" s="266" t="e">
        <f>#REF!+#REF!</f>
        <v>#REF!</v>
      </c>
      <c r="L24" s="269" t="e">
        <f>#REF!+#REF!</f>
        <v>#REF!</v>
      </c>
      <c r="M24" s="229">
        <v>0</v>
      </c>
      <c r="N24" s="240">
        <v>0</v>
      </c>
    </row>
    <row r="25" spans="1:14" ht="82.5" customHeight="1" hidden="1">
      <c r="A25" s="665" t="s">
        <v>32</v>
      </c>
      <c r="B25" s="666"/>
      <c r="C25" s="667" t="s">
        <v>377</v>
      </c>
      <c r="D25" s="667"/>
      <c r="E25" s="667"/>
      <c r="F25" s="667"/>
      <c r="G25" s="667"/>
      <c r="H25" s="667"/>
      <c r="I25" s="268"/>
      <c r="J25" s="59"/>
      <c r="K25" s="59"/>
      <c r="L25" s="47"/>
      <c r="M25" s="229">
        <v>0</v>
      </c>
      <c r="N25" s="240">
        <v>0</v>
      </c>
    </row>
    <row r="26" spans="1:14" ht="22.5" customHeight="1">
      <c r="A26" s="673" t="s">
        <v>457</v>
      </c>
      <c r="B26" s="674"/>
      <c r="C26" s="675" t="s">
        <v>458</v>
      </c>
      <c r="D26" s="676"/>
      <c r="E26" s="676"/>
      <c r="F26" s="676"/>
      <c r="G26" s="676"/>
      <c r="H26" s="677"/>
      <c r="I26" s="265">
        <f>I27</f>
        <v>16000</v>
      </c>
      <c r="J26" s="59"/>
      <c r="K26" s="59"/>
      <c r="L26" s="59"/>
      <c r="M26" s="253">
        <f>M27</f>
        <v>0</v>
      </c>
      <c r="N26" s="254">
        <f>N27</f>
        <v>16000</v>
      </c>
    </row>
    <row r="27" spans="1:14" ht="33.75" customHeight="1">
      <c r="A27" s="668" t="s">
        <v>558</v>
      </c>
      <c r="B27" s="669"/>
      <c r="C27" s="670" t="s">
        <v>459</v>
      </c>
      <c r="D27" s="671"/>
      <c r="E27" s="671"/>
      <c r="F27" s="671"/>
      <c r="G27" s="671"/>
      <c r="H27" s="672"/>
      <c r="I27" s="268">
        <v>16000</v>
      </c>
      <c r="J27" s="59"/>
      <c r="K27" s="59"/>
      <c r="L27" s="59"/>
      <c r="M27" s="229">
        <v>0</v>
      </c>
      <c r="N27" s="240">
        <f>I27+M27</f>
        <v>16000</v>
      </c>
    </row>
    <row r="28" spans="1:14" ht="49.5" customHeight="1">
      <c r="A28" s="662" t="s">
        <v>460</v>
      </c>
      <c r="B28" s="663"/>
      <c r="C28" s="664" t="s">
        <v>461</v>
      </c>
      <c r="D28" s="664"/>
      <c r="E28" s="664"/>
      <c r="F28" s="664"/>
      <c r="G28" s="664"/>
      <c r="H28" s="664"/>
      <c r="I28" s="265">
        <f aca="true" t="shared" si="0" ref="I28:N28">I29+I32+I35+I37</f>
        <v>4486790.86</v>
      </c>
      <c r="J28" s="265">
        <f t="shared" si="0"/>
        <v>0</v>
      </c>
      <c r="K28" s="265" t="e">
        <f t="shared" si="0"/>
        <v>#REF!</v>
      </c>
      <c r="L28" s="265" t="e">
        <f t="shared" si="0"/>
        <v>#REF!</v>
      </c>
      <c r="M28" s="265">
        <f t="shared" si="0"/>
        <v>52357</v>
      </c>
      <c r="N28" s="265">
        <f t="shared" si="0"/>
        <v>4539147.86</v>
      </c>
    </row>
    <row r="29" spans="1:14" ht="30" customHeight="1">
      <c r="A29" s="662" t="s">
        <v>543</v>
      </c>
      <c r="B29" s="663"/>
      <c r="C29" s="664" t="s">
        <v>318</v>
      </c>
      <c r="D29" s="664"/>
      <c r="E29" s="664"/>
      <c r="F29" s="664"/>
      <c r="G29" s="664"/>
      <c r="H29" s="664"/>
      <c r="I29" s="265">
        <f>I30+I31</f>
        <v>2131900</v>
      </c>
      <c r="J29" s="266"/>
      <c r="K29" s="266" t="e">
        <f>K30+#REF!</f>
        <v>#REF!</v>
      </c>
      <c r="L29" s="266" t="e">
        <f>L30+#REF!</f>
        <v>#REF!</v>
      </c>
      <c r="M29" s="253">
        <f>M30+M31</f>
        <v>47457</v>
      </c>
      <c r="N29" s="254">
        <f>N30+N31</f>
        <v>2179357</v>
      </c>
    </row>
    <row r="30" spans="1:14" ht="45.75" customHeight="1">
      <c r="A30" s="665" t="s">
        <v>544</v>
      </c>
      <c r="B30" s="666"/>
      <c r="C30" s="667" t="s">
        <v>618</v>
      </c>
      <c r="D30" s="667"/>
      <c r="E30" s="667"/>
      <c r="F30" s="667"/>
      <c r="G30" s="667"/>
      <c r="H30" s="667"/>
      <c r="I30" s="268">
        <v>1572000</v>
      </c>
      <c r="J30" s="59"/>
      <c r="K30" s="59">
        <v>242.6</v>
      </c>
      <c r="L30" s="47">
        <v>242.6</v>
      </c>
      <c r="M30" s="229">
        <v>0</v>
      </c>
      <c r="N30" s="240">
        <f>I30+M30</f>
        <v>1572000</v>
      </c>
    </row>
    <row r="31" spans="1:14" ht="32.25" customHeight="1">
      <c r="A31" s="665" t="s">
        <v>545</v>
      </c>
      <c r="B31" s="666"/>
      <c r="C31" s="667" t="s">
        <v>403</v>
      </c>
      <c r="D31" s="667"/>
      <c r="E31" s="667"/>
      <c r="F31" s="667"/>
      <c r="G31" s="667"/>
      <c r="H31" s="667"/>
      <c r="I31" s="268">
        <v>559900</v>
      </c>
      <c r="J31" s="59"/>
      <c r="K31" s="59"/>
      <c r="L31" s="47"/>
      <c r="M31" s="229">
        <v>47457</v>
      </c>
      <c r="N31" s="240">
        <f>I31+M31</f>
        <v>607357</v>
      </c>
    </row>
    <row r="32" spans="1:14" s="413" customFormat="1" ht="32.25" customHeight="1">
      <c r="A32" s="678" t="s">
        <v>643</v>
      </c>
      <c r="B32" s="679"/>
      <c r="C32" s="664" t="s">
        <v>645</v>
      </c>
      <c r="D32" s="664"/>
      <c r="E32" s="664"/>
      <c r="F32" s="664"/>
      <c r="G32" s="664"/>
      <c r="H32" s="664"/>
      <c r="I32" s="265">
        <f>I33+I34</f>
        <v>1717740.86</v>
      </c>
      <c r="J32" s="419"/>
      <c r="K32" s="419"/>
      <c r="L32" s="418"/>
      <c r="M32" s="253">
        <f>M33+M34</f>
        <v>0</v>
      </c>
      <c r="N32" s="254">
        <f>N33+N34</f>
        <v>1717740.86</v>
      </c>
    </row>
    <row r="33" spans="1:14" s="413" customFormat="1" ht="63.75" customHeight="1">
      <c r="A33" s="665" t="s">
        <v>647</v>
      </c>
      <c r="B33" s="666"/>
      <c r="C33" s="667" t="s">
        <v>550</v>
      </c>
      <c r="D33" s="667"/>
      <c r="E33" s="667"/>
      <c r="F33" s="667"/>
      <c r="G33" s="667"/>
      <c r="H33" s="667"/>
      <c r="I33" s="268">
        <v>147508.07</v>
      </c>
      <c r="J33" s="419"/>
      <c r="K33" s="419"/>
      <c r="L33" s="418"/>
      <c r="M33" s="229">
        <v>0</v>
      </c>
      <c r="N33" s="240">
        <f>I33+M33</f>
        <v>147508.07</v>
      </c>
    </row>
    <row r="34" spans="1:14" s="413" customFormat="1" ht="27.75" customHeight="1">
      <c r="A34" s="665" t="s">
        <v>644</v>
      </c>
      <c r="B34" s="666"/>
      <c r="C34" s="667" t="s">
        <v>646</v>
      </c>
      <c r="D34" s="667"/>
      <c r="E34" s="667"/>
      <c r="F34" s="667"/>
      <c r="G34" s="667"/>
      <c r="H34" s="667"/>
      <c r="I34" s="268">
        <v>1570232.79</v>
      </c>
      <c r="J34" s="419"/>
      <c r="K34" s="419"/>
      <c r="L34" s="418"/>
      <c r="M34" s="229">
        <v>0</v>
      </c>
      <c r="N34" s="240">
        <f>I34+M34</f>
        <v>1570232.79</v>
      </c>
    </row>
    <row r="35" spans="1:14" ht="32.25" customHeight="1">
      <c r="A35" s="678" t="s">
        <v>546</v>
      </c>
      <c r="B35" s="679"/>
      <c r="C35" s="664" t="s">
        <v>319</v>
      </c>
      <c r="D35" s="664"/>
      <c r="E35" s="664"/>
      <c r="F35" s="664"/>
      <c r="G35" s="664"/>
      <c r="H35" s="664"/>
      <c r="I35" s="265">
        <f>I36</f>
        <v>84600</v>
      </c>
      <c r="J35" s="59"/>
      <c r="K35" s="59"/>
      <c r="L35" s="47"/>
      <c r="M35" s="253">
        <f>M36</f>
        <v>4900</v>
      </c>
      <c r="N35" s="254">
        <f>N36</f>
        <v>89500</v>
      </c>
    </row>
    <row r="36" spans="1:14" ht="51" customHeight="1">
      <c r="A36" s="665" t="s">
        <v>547</v>
      </c>
      <c r="B36" s="666"/>
      <c r="C36" s="667" t="s">
        <v>405</v>
      </c>
      <c r="D36" s="667"/>
      <c r="E36" s="667"/>
      <c r="F36" s="667"/>
      <c r="G36" s="667"/>
      <c r="H36" s="667"/>
      <c r="I36" s="268">
        <v>84600</v>
      </c>
      <c r="J36" s="59"/>
      <c r="K36" s="59"/>
      <c r="L36" s="47"/>
      <c r="M36" s="229">
        <v>4900</v>
      </c>
      <c r="N36" s="240">
        <f>I36+M36</f>
        <v>89500</v>
      </c>
    </row>
    <row r="37" spans="1:14" ht="17.25" customHeight="1">
      <c r="A37" s="681" t="s">
        <v>549</v>
      </c>
      <c r="B37" s="682"/>
      <c r="C37" s="683" t="s">
        <v>479</v>
      </c>
      <c r="D37" s="684"/>
      <c r="E37" s="684"/>
      <c r="F37" s="684"/>
      <c r="G37" s="684"/>
      <c r="H37" s="685"/>
      <c r="I37" s="271">
        <f>I38</f>
        <v>552550</v>
      </c>
      <c r="J37" s="59"/>
      <c r="K37" s="59"/>
      <c r="L37" s="47"/>
      <c r="M37" s="253">
        <f>M38</f>
        <v>0</v>
      </c>
      <c r="N37" s="254">
        <f>N38</f>
        <v>552550</v>
      </c>
    </row>
    <row r="38" spans="1:14" ht="79.5" customHeight="1">
      <c r="A38" s="690" t="s">
        <v>548</v>
      </c>
      <c r="B38" s="691"/>
      <c r="C38" s="680" t="s">
        <v>102</v>
      </c>
      <c r="D38" s="680"/>
      <c r="E38" s="680"/>
      <c r="F38" s="680"/>
      <c r="G38" s="680"/>
      <c r="H38" s="680"/>
      <c r="I38" s="272">
        <v>552550</v>
      </c>
      <c r="J38" s="59"/>
      <c r="K38" s="59"/>
      <c r="L38" s="47"/>
      <c r="M38" s="229">
        <v>0</v>
      </c>
      <c r="N38" s="240">
        <f>I38+M38</f>
        <v>552550</v>
      </c>
    </row>
    <row r="39" spans="1:14" s="413" customFormat="1" ht="24" customHeight="1">
      <c r="A39" s="692" t="s">
        <v>649</v>
      </c>
      <c r="B39" s="693"/>
      <c r="C39" s="694" t="s">
        <v>650</v>
      </c>
      <c r="D39" s="694"/>
      <c r="E39" s="694"/>
      <c r="F39" s="694"/>
      <c r="G39" s="694"/>
      <c r="H39" s="694"/>
      <c r="I39" s="271">
        <f>I40</f>
        <v>179400</v>
      </c>
      <c r="J39" s="419"/>
      <c r="K39" s="419"/>
      <c r="L39" s="418"/>
      <c r="M39" s="253">
        <f>M40</f>
        <v>0</v>
      </c>
      <c r="N39" s="254">
        <f>N40</f>
        <v>179400</v>
      </c>
    </row>
    <row r="40" spans="1:14" s="413" customFormat="1" ht="38.25" customHeight="1">
      <c r="A40" s="690" t="s">
        <v>648</v>
      </c>
      <c r="B40" s="691"/>
      <c r="C40" s="680" t="s">
        <v>323</v>
      </c>
      <c r="D40" s="680"/>
      <c r="E40" s="680"/>
      <c r="F40" s="680"/>
      <c r="G40" s="680"/>
      <c r="H40" s="680"/>
      <c r="I40" s="272">
        <v>179400</v>
      </c>
      <c r="J40" s="419"/>
      <c r="K40" s="419"/>
      <c r="L40" s="418"/>
      <c r="M40" s="229"/>
      <c r="N40" s="240">
        <f>I40+M40</f>
        <v>179400</v>
      </c>
    </row>
    <row r="41" spans="1:14" ht="15.75" customHeight="1" thickBot="1">
      <c r="A41" s="686"/>
      <c r="B41" s="687"/>
      <c r="C41" s="687" t="s">
        <v>464</v>
      </c>
      <c r="D41" s="687"/>
      <c r="E41" s="687"/>
      <c r="F41" s="687"/>
      <c r="G41" s="687"/>
      <c r="H41" s="687"/>
      <c r="I41" s="568">
        <f aca="true" t="shared" si="1" ref="I41:N41">I4+I28+I39</f>
        <v>6511190.86</v>
      </c>
      <c r="J41" s="568" t="e">
        <f t="shared" si="1"/>
        <v>#REF!</v>
      </c>
      <c r="K41" s="568" t="e">
        <f t="shared" si="1"/>
        <v>#REF!</v>
      </c>
      <c r="L41" s="568" t="e">
        <f t="shared" si="1"/>
        <v>#REF!</v>
      </c>
      <c r="M41" s="568">
        <f t="shared" si="1"/>
        <v>52357</v>
      </c>
      <c r="N41" s="568">
        <f t="shared" si="1"/>
        <v>6563547.86</v>
      </c>
    </row>
    <row r="42" spans="1:9" ht="14.25" customHeight="1">
      <c r="A42" s="688"/>
      <c r="B42" s="688"/>
      <c r="C42" s="688"/>
      <c r="D42" s="688"/>
      <c r="E42" s="688"/>
      <c r="F42" s="688"/>
      <c r="G42" s="688"/>
      <c r="H42" s="688"/>
      <c r="I42" s="688"/>
    </row>
    <row r="43" spans="1:9" ht="15.75" customHeight="1">
      <c r="A43" s="689"/>
      <c r="B43" s="689"/>
      <c r="C43" s="689"/>
      <c r="D43" s="689"/>
      <c r="E43" s="689"/>
      <c r="F43" s="689"/>
      <c r="G43" s="689"/>
      <c r="H43" s="689"/>
      <c r="I43" s="689"/>
    </row>
    <row r="44" spans="9:13" ht="12.75">
      <c r="I44" s="273"/>
      <c r="M44" s="273"/>
    </row>
    <row r="45" ht="12.75">
      <c r="I45" s="273"/>
    </row>
    <row r="46" ht="12.75">
      <c r="I46" s="273"/>
    </row>
    <row r="47" ht="12.75">
      <c r="I47" s="273"/>
    </row>
  </sheetData>
  <sheetProtection/>
  <mergeCells count="83">
    <mergeCell ref="C41:H41"/>
    <mergeCell ref="A42:B43"/>
    <mergeCell ref="C42:H43"/>
    <mergeCell ref="I42:I43"/>
    <mergeCell ref="A41:B41"/>
    <mergeCell ref="A37:B37"/>
    <mergeCell ref="C37:H37"/>
    <mergeCell ref="A38:B38"/>
    <mergeCell ref="C38:H38"/>
    <mergeCell ref="A40:B40"/>
    <mergeCell ref="A30:B30"/>
    <mergeCell ref="C30:H30"/>
    <mergeCell ref="A31:B31"/>
    <mergeCell ref="C31:H31"/>
    <mergeCell ref="A32:B32"/>
    <mergeCell ref="C32:H32"/>
    <mergeCell ref="A21:B21"/>
    <mergeCell ref="C21:H21"/>
    <mergeCell ref="A22:B22"/>
    <mergeCell ref="C22:H22"/>
    <mergeCell ref="A35:B35"/>
    <mergeCell ref="C35:H35"/>
    <mergeCell ref="A29:B29"/>
    <mergeCell ref="C29:H29"/>
    <mergeCell ref="A24:B24"/>
    <mergeCell ref="C24:H24"/>
    <mergeCell ref="A25:B25"/>
    <mergeCell ref="C25:H25"/>
    <mergeCell ref="A27:B27"/>
    <mergeCell ref="C27:H27"/>
    <mergeCell ref="A28:B28"/>
    <mergeCell ref="C28:H28"/>
    <mergeCell ref="A26:B26"/>
    <mergeCell ref="C26:H26"/>
    <mergeCell ref="A15:B15"/>
    <mergeCell ref="C15:H15"/>
    <mergeCell ref="A23:B23"/>
    <mergeCell ref="C23:H23"/>
    <mergeCell ref="A18:B18"/>
    <mergeCell ref="C18:H18"/>
    <mergeCell ref="A19:B19"/>
    <mergeCell ref="C19:H19"/>
    <mergeCell ref="A20:B20"/>
    <mergeCell ref="C20:H20"/>
    <mergeCell ref="A9:B9"/>
    <mergeCell ref="C9:H9"/>
    <mergeCell ref="A10:B10"/>
    <mergeCell ref="C10:H10"/>
    <mergeCell ref="A13:B13"/>
    <mergeCell ref="C13:H13"/>
    <mergeCell ref="A17:B17"/>
    <mergeCell ref="C17:H17"/>
    <mergeCell ref="A11:B11"/>
    <mergeCell ref="C11:H11"/>
    <mergeCell ref="A12:B12"/>
    <mergeCell ref="C12:H12"/>
    <mergeCell ref="A14:B14"/>
    <mergeCell ref="C14:H14"/>
    <mergeCell ref="A16:B16"/>
    <mergeCell ref="C16:H16"/>
    <mergeCell ref="A7:B7"/>
    <mergeCell ref="C7:H7"/>
    <mergeCell ref="A8:B8"/>
    <mergeCell ref="C8:H8"/>
    <mergeCell ref="A5:B5"/>
    <mergeCell ref="C5:H5"/>
    <mergeCell ref="A6:B6"/>
    <mergeCell ref="C6:H6"/>
    <mergeCell ref="A4:B4"/>
    <mergeCell ref="C4:H4"/>
    <mergeCell ref="A3:B3"/>
    <mergeCell ref="C3:H3"/>
    <mergeCell ref="A1:N1"/>
    <mergeCell ref="A2:N2"/>
    <mergeCell ref="C40:H40"/>
    <mergeCell ref="A34:B34"/>
    <mergeCell ref="C34:H34"/>
    <mergeCell ref="A33:B33"/>
    <mergeCell ref="C33:H33"/>
    <mergeCell ref="A36:B36"/>
    <mergeCell ref="C36:H36"/>
    <mergeCell ref="A39:B39"/>
    <mergeCell ref="C39:H39"/>
  </mergeCells>
  <printOptions/>
  <pageMargins left="0.48" right="0.2362204724409449" top="0.46" bottom="0.93" header="0.25" footer="0.5118110236220472"/>
  <pageSetup fitToHeight="1" fitToWidth="1" horizontalDpi="600" verticalDpi="600" orientation="portrait" paperSize="9" scale="66" r:id="rId1"/>
  <rowBreaks count="1" manualBreakCount="1">
    <brk id="22" max="13" man="1"/>
  </rowBreaks>
  <colBreaks count="1" manualBreakCount="1">
    <brk id="9" max="4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26">
      <selection activeCell="A38" sqref="A38:J39"/>
    </sheetView>
  </sheetViews>
  <sheetFormatPr defaultColWidth="9.00390625" defaultRowHeight="12.75"/>
  <cols>
    <col min="1" max="1" width="13.375" style="117" bestFit="1" customWidth="1"/>
    <col min="2" max="2" width="16.125" style="117" customWidth="1"/>
    <col min="3" max="7" width="9.125" style="117" customWidth="1"/>
    <col min="8" max="8" width="8.625" style="117" customWidth="1"/>
    <col min="9" max="9" width="13.375" style="275" customWidth="1"/>
    <col min="10" max="10" width="13.375" style="117" customWidth="1"/>
    <col min="11" max="11" width="0.2421875" style="117" hidden="1" customWidth="1"/>
    <col min="12" max="12" width="12.75390625" style="117" hidden="1" customWidth="1"/>
    <col min="13" max="13" width="11.75390625" style="117" hidden="1" customWidth="1"/>
    <col min="14" max="16384" width="9.125" style="117" customWidth="1"/>
  </cols>
  <sheetData>
    <row r="1" spans="1:13" ht="18.75" customHeight="1">
      <c r="A1" s="658" t="s">
        <v>426</v>
      </c>
      <c r="B1" s="658"/>
      <c r="C1" s="658"/>
      <c r="D1" s="658"/>
      <c r="E1" s="658"/>
      <c r="F1" s="658"/>
      <c r="G1" s="658"/>
      <c r="H1" s="658"/>
      <c r="I1" s="658"/>
      <c r="J1" s="658"/>
      <c r="K1" s="348"/>
      <c r="L1" s="348"/>
      <c r="M1" s="348"/>
    </row>
    <row r="2" spans="1:13" ht="36" customHeight="1">
      <c r="A2" s="704" t="s">
        <v>570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30" customHeight="1">
      <c r="A3" s="663" t="s">
        <v>427</v>
      </c>
      <c r="B3" s="663"/>
      <c r="C3" s="663" t="s">
        <v>428</v>
      </c>
      <c r="D3" s="663"/>
      <c r="E3" s="663"/>
      <c r="F3" s="663"/>
      <c r="G3" s="663"/>
      <c r="H3" s="663"/>
      <c r="I3" s="264" t="s">
        <v>525</v>
      </c>
      <c r="J3" s="264" t="s">
        <v>574</v>
      </c>
      <c r="K3" s="349" t="s">
        <v>294</v>
      </c>
      <c r="L3" s="349" t="s">
        <v>21</v>
      </c>
      <c r="M3" s="349" t="s">
        <v>429</v>
      </c>
    </row>
    <row r="4" spans="1:13" ht="15.75" customHeight="1">
      <c r="A4" s="663" t="s">
        <v>430</v>
      </c>
      <c r="B4" s="663"/>
      <c r="C4" s="664" t="s">
        <v>431</v>
      </c>
      <c r="D4" s="664"/>
      <c r="E4" s="664"/>
      <c r="F4" s="664"/>
      <c r="G4" s="664"/>
      <c r="H4" s="664"/>
      <c r="I4" s="265">
        <f>I5+I9+I14+I22+I24+I26</f>
        <v>2046000</v>
      </c>
      <c r="J4" s="265">
        <f>J5+J9+J14+J22+J24+J26</f>
        <v>2192000</v>
      </c>
      <c r="K4" s="266" t="e">
        <f>K6+K9+K14+K22+K24+#REF!+#REF!</f>
        <v>#REF!</v>
      </c>
      <c r="L4" s="266" t="e">
        <f>L6+L9+L14+L22+L24+#REF!+#REF!</f>
        <v>#REF!</v>
      </c>
      <c r="M4" s="266" t="e">
        <f>M6+M9+M14+M22+M24+#REF!+#REF!</f>
        <v>#REF!</v>
      </c>
    </row>
    <row r="5" spans="1:13" ht="15" customHeight="1">
      <c r="A5" s="663" t="s">
        <v>432</v>
      </c>
      <c r="B5" s="663"/>
      <c r="C5" s="664" t="s">
        <v>436</v>
      </c>
      <c r="D5" s="664"/>
      <c r="E5" s="664"/>
      <c r="F5" s="664"/>
      <c r="G5" s="664"/>
      <c r="H5" s="664"/>
      <c r="I5" s="265">
        <f>I6</f>
        <v>175000</v>
      </c>
      <c r="J5" s="265">
        <f>J6</f>
        <v>180000</v>
      </c>
      <c r="K5" s="59"/>
      <c r="L5" s="59">
        <f>L6</f>
        <v>890.89</v>
      </c>
      <c r="M5" s="47">
        <f>M6</f>
        <v>925.925</v>
      </c>
    </row>
    <row r="6" spans="1:13" ht="18" customHeight="1">
      <c r="A6" s="666" t="s">
        <v>437</v>
      </c>
      <c r="B6" s="666"/>
      <c r="C6" s="667" t="s">
        <v>438</v>
      </c>
      <c r="D6" s="667"/>
      <c r="E6" s="667"/>
      <c r="F6" s="667"/>
      <c r="G6" s="667"/>
      <c r="H6" s="667"/>
      <c r="I6" s="268">
        <f>I7+I8</f>
        <v>175000</v>
      </c>
      <c r="J6" s="268">
        <f>J7+J8</f>
        <v>180000</v>
      </c>
      <c r="K6" s="59"/>
      <c r="L6" s="59">
        <f>8900*10.01%</f>
        <v>890.89</v>
      </c>
      <c r="M6" s="47">
        <f>9250*10.01%</f>
        <v>925.925</v>
      </c>
    </row>
    <row r="7" spans="1:13" ht="94.5" customHeight="1">
      <c r="A7" s="706" t="s">
        <v>559</v>
      </c>
      <c r="B7" s="669"/>
      <c r="C7" s="670" t="s">
        <v>316</v>
      </c>
      <c r="D7" s="671"/>
      <c r="E7" s="671"/>
      <c r="F7" s="671"/>
      <c r="G7" s="671"/>
      <c r="H7" s="672"/>
      <c r="I7" s="274">
        <v>175000</v>
      </c>
      <c r="J7" s="268">
        <v>180000</v>
      </c>
      <c r="K7" s="59"/>
      <c r="L7" s="59"/>
      <c r="M7" s="47"/>
    </row>
    <row r="8" spans="1:13" ht="66" customHeight="1" hidden="1">
      <c r="A8" s="706" t="s">
        <v>22</v>
      </c>
      <c r="B8" s="669"/>
      <c r="C8" s="670" t="s">
        <v>412</v>
      </c>
      <c r="D8" s="671"/>
      <c r="E8" s="671"/>
      <c r="F8" s="671"/>
      <c r="G8" s="671"/>
      <c r="H8" s="672"/>
      <c r="I8" s="274"/>
      <c r="J8" s="268"/>
      <c r="K8" s="59"/>
      <c r="L8" s="59"/>
      <c r="M8" s="47"/>
    </row>
    <row r="9" spans="1:13" ht="18.75" customHeight="1">
      <c r="A9" s="663" t="s">
        <v>439</v>
      </c>
      <c r="B9" s="663"/>
      <c r="C9" s="664" t="s">
        <v>440</v>
      </c>
      <c r="D9" s="664"/>
      <c r="E9" s="664"/>
      <c r="F9" s="664"/>
      <c r="G9" s="664"/>
      <c r="H9" s="664"/>
      <c r="I9" s="265">
        <f>I10+I13</f>
        <v>725000</v>
      </c>
      <c r="J9" s="265">
        <f>J10+J13</f>
        <v>760000</v>
      </c>
      <c r="K9" s="266">
        <f>K10+K13</f>
        <v>0</v>
      </c>
      <c r="L9" s="266">
        <f>L10+L13</f>
        <v>240</v>
      </c>
      <c r="M9" s="266">
        <f>M10+M13</f>
        <v>242</v>
      </c>
    </row>
    <row r="10" spans="1:13" ht="31.5" customHeight="1">
      <c r="A10" s="706" t="s">
        <v>560</v>
      </c>
      <c r="B10" s="669"/>
      <c r="C10" s="667" t="s">
        <v>441</v>
      </c>
      <c r="D10" s="667"/>
      <c r="E10" s="667"/>
      <c r="F10" s="667"/>
      <c r="G10" s="667"/>
      <c r="H10" s="667"/>
      <c r="I10" s="268">
        <f>I11+I12</f>
        <v>725000</v>
      </c>
      <c r="J10" s="268">
        <f>J11+J12</f>
        <v>760000</v>
      </c>
      <c r="K10" s="59"/>
      <c r="L10" s="59">
        <v>35</v>
      </c>
      <c r="M10" s="47">
        <v>37</v>
      </c>
    </row>
    <row r="11" spans="1:13" ht="34.5" customHeight="1">
      <c r="A11" s="706" t="s">
        <v>561</v>
      </c>
      <c r="B11" s="669"/>
      <c r="C11" s="670" t="s">
        <v>414</v>
      </c>
      <c r="D11" s="671"/>
      <c r="E11" s="671"/>
      <c r="F11" s="671"/>
      <c r="G11" s="671"/>
      <c r="H11" s="672"/>
      <c r="I11" s="274">
        <v>725000</v>
      </c>
      <c r="J11" s="268">
        <v>760000</v>
      </c>
      <c r="K11" s="59"/>
      <c r="L11" s="59"/>
      <c r="M11" s="47"/>
    </row>
    <row r="12" spans="1:13" ht="38.25" customHeight="1" hidden="1">
      <c r="A12" s="706" t="s">
        <v>23</v>
      </c>
      <c r="B12" s="669"/>
      <c r="C12" s="670" t="s">
        <v>24</v>
      </c>
      <c r="D12" s="671"/>
      <c r="E12" s="671"/>
      <c r="F12" s="671"/>
      <c r="G12" s="671"/>
      <c r="H12" s="672"/>
      <c r="I12" s="274"/>
      <c r="J12" s="268"/>
      <c r="K12" s="59"/>
      <c r="L12" s="59"/>
      <c r="M12" s="47"/>
    </row>
    <row r="13" spans="1:13" ht="78.75" customHeight="1" hidden="1">
      <c r="A13" s="706" t="s">
        <v>379</v>
      </c>
      <c r="B13" s="669"/>
      <c r="C13" s="670" t="s">
        <v>317</v>
      </c>
      <c r="D13" s="671"/>
      <c r="E13" s="671"/>
      <c r="F13" s="671"/>
      <c r="G13" s="671"/>
      <c r="H13" s="672"/>
      <c r="I13" s="274"/>
      <c r="J13" s="268"/>
      <c r="K13" s="59"/>
      <c r="L13" s="59">
        <f>410*0.5</f>
        <v>205</v>
      </c>
      <c r="M13" s="47">
        <f>410*0.5</f>
        <v>205</v>
      </c>
    </row>
    <row r="14" spans="1:13" ht="17.25" customHeight="1">
      <c r="A14" s="663" t="s">
        <v>442</v>
      </c>
      <c r="B14" s="663"/>
      <c r="C14" s="664" t="s">
        <v>443</v>
      </c>
      <c r="D14" s="664"/>
      <c r="E14" s="664"/>
      <c r="F14" s="664"/>
      <c r="G14" s="664"/>
      <c r="H14" s="664"/>
      <c r="I14" s="265">
        <f>I15+I17</f>
        <v>1130000</v>
      </c>
      <c r="J14" s="265">
        <f>J15+J17</f>
        <v>1236000</v>
      </c>
      <c r="K14" s="266"/>
      <c r="L14" s="266">
        <f>+L19+L15</f>
        <v>1295</v>
      </c>
      <c r="M14" s="269">
        <f>M19+M15</f>
        <v>1324.3</v>
      </c>
    </row>
    <row r="15" spans="1:13" ht="18" customHeight="1">
      <c r="A15" s="666" t="s">
        <v>444</v>
      </c>
      <c r="B15" s="666"/>
      <c r="C15" s="667" t="s">
        <v>445</v>
      </c>
      <c r="D15" s="667"/>
      <c r="E15" s="667"/>
      <c r="F15" s="667"/>
      <c r="G15" s="667"/>
      <c r="H15" s="667"/>
      <c r="I15" s="268">
        <f>I16</f>
        <v>71000</v>
      </c>
      <c r="J15" s="268">
        <f>J16</f>
        <v>71000</v>
      </c>
      <c r="K15" s="59"/>
      <c r="L15" s="59">
        <v>112</v>
      </c>
      <c r="M15" s="47">
        <v>117.6</v>
      </c>
    </row>
    <row r="16" spans="1:13" ht="51.75" customHeight="1">
      <c r="A16" s="706" t="s">
        <v>446</v>
      </c>
      <c r="B16" s="669"/>
      <c r="C16" s="670" t="s">
        <v>447</v>
      </c>
      <c r="D16" s="671"/>
      <c r="E16" s="671"/>
      <c r="F16" s="671"/>
      <c r="G16" s="671"/>
      <c r="H16" s="672"/>
      <c r="I16" s="274">
        <v>71000</v>
      </c>
      <c r="J16" s="268">
        <v>71000</v>
      </c>
      <c r="K16" s="59"/>
      <c r="L16" s="59"/>
      <c r="M16" s="47"/>
    </row>
    <row r="17" spans="1:13" ht="21.75" customHeight="1">
      <c r="A17" s="706" t="s">
        <v>448</v>
      </c>
      <c r="B17" s="669"/>
      <c r="C17" s="670" t="s">
        <v>449</v>
      </c>
      <c r="D17" s="671"/>
      <c r="E17" s="671"/>
      <c r="F17" s="671"/>
      <c r="G17" s="671"/>
      <c r="H17" s="672"/>
      <c r="I17" s="268">
        <f>I18+I20</f>
        <v>1059000</v>
      </c>
      <c r="J17" s="268">
        <f>J18+J20</f>
        <v>1165000</v>
      </c>
      <c r="K17" s="59"/>
      <c r="L17" s="59"/>
      <c r="M17" s="47"/>
    </row>
    <row r="18" spans="1:13" ht="20.25" customHeight="1">
      <c r="A18" s="706" t="s">
        <v>450</v>
      </c>
      <c r="B18" s="669"/>
      <c r="C18" s="670" t="s">
        <v>451</v>
      </c>
      <c r="D18" s="671"/>
      <c r="E18" s="671"/>
      <c r="F18" s="671"/>
      <c r="G18" s="671"/>
      <c r="H18" s="672"/>
      <c r="I18" s="268">
        <f>I19</f>
        <v>794250</v>
      </c>
      <c r="J18" s="268">
        <f>J19</f>
        <v>873750</v>
      </c>
      <c r="K18" s="59"/>
      <c r="L18" s="59"/>
      <c r="M18" s="47"/>
    </row>
    <row r="19" spans="1:13" ht="50.25" customHeight="1">
      <c r="A19" s="666" t="s">
        <v>452</v>
      </c>
      <c r="B19" s="666"/>
      <c r="C19" s="667" t="s">
        <v>453</v>
      </c>
      <c r="D19" s="667"/>
      <c r="E19" s="667"/>
      <c r="F19" s="667"/>
      <c r="G19" s="667"/>
      <c r="H19" s="667"/>
      <c r="I19" s="268">
        <v>794250</v>
      </c>
      <c r="J19" s="268">
        <v>873750</v>
      </c>
      <c r="K19" s="59"/>
      <c r="L19" s="59">
        <v>1183</v>
      </c>
      <c r="M19" s="47">
        <v>1206.7</v>
      </c>
    </row>
    <row r="20" spans="1:13" ht="21" customHeight="1">
      <c r="A20" s="666" t="s">
        <v>454</v>
      </c>
      <c r="B20" s="666"/>
      <c r="C20" s="667" t="s">
        <v>455</v>
      </c>
      <c r="D20" s="667"/>
      <c r="E20" s="667"/>
      <c r="F20" s="667"/>
      <c r="G20" s="667"/>
      <c r="H20" s="667"/>
      <c r="I20" s="268">
        <f>I21</f>
        <v>264750</v>
      </c>
      <c r="J20" s="268">
        <f>J21</f>
        <v>291250</v>
      </c>
      <c r="K20" s="59"/>
      <c r="L20" s="59"/>
      <c r="M20" s="47"/>
    </row>
    <row r="21" spans="1:13" ht="48" customHeight="1">
      <c r="A21" s="706" t="s">
        <v>456</v>
      </c>
      <c r="B21" s="669"/>
      <c r="C21" s="670" t="s">
        <v>425</v>
      </c>
      <c r="D21" s="671"/>
      <c r="E21" s="671"/>
      <c r="F21" s="671"/>
      <c r="G21" s="671"/>
      <c r="H21" s="672"/>
      <c r="I21" s="274">
        <v>264750</v>
      </c>
      <c r="J21" s="268">
        <v>291250</v>
      </c>
      <c r="K21" s="59"/>
      <c r="L21" s="59"/>
      <c r="M21" s="47"/>
    </row>
    <row r="22" spans="1:13" ht="20.25" customHeight="1" hidden="1">
      <c r="A22" s="707" t="s">
        <v>26</v>
      </c>
      <c r="B22" s="674"/>
      <c r="C22" s="675" t="s">
        <v>27</v>
      </c>
      <c r="D22" s="676"/>
      <c r="E22" s="676"/>
      <c r="F22" s="676"/>
      <c r="G22" s="676"/>
      <c r="H22" s="677"/>
      <c r="I22" s="265">
        <f>I23</f>
        <v>0</v>
      </c>
      <c r="J22" s="265">
        <f>J23</f>
        <v>0</v>
      </c>
      <c r="K22" s="59"/>
      <c r="L22" s="59">
        <f>L23</f>
        <v>74</v>
      </c>
      <c r="M22" s="47">
        <f>M23</f>
        <v>78</v>
      </c>
    </row>
    <row r="23" spans="1:13" ht="94.5" customHeight="1" hidden="1">
      <c r="A23" s="666" t="s">
        <v>28</v>
      </c>
      <c r="B23" s="666"/>
      <c r="C23" s="667" t="s">
        <v>29</v>
      </c>
      <c r="D23" s="667"/>
      <c r="E23" s="667"/>
      <c r="F23" s="667"/>
      <c r="G23" s="667"/>
      <c r="H23" s="667"/>
      <c r="I23" s="268"/>
      <c r="J23" s="268"/>
      <c r="K23" s="59"/>
      <c r="L23" s="59">
        <v>74</v>
      </c>
      <c r="M23" s="47">
        <v>78</v>
      </c>
    </row>
    <row r="24" spans="1:13" ht="48.75" customHeight="1" hidden="1">
      <c r="A24" s="663" t="s">
        <v>30</v>
      </c>
      <c r="B24" s="663"/>
      <c r="C24" s="664" t="s">
        <v>31</v>
      </c>
      <c r="D24" s="664"/>
      <c r="E24" s="664"/>
      <c r="F24" s="664"/>
      <c r="G24" s="664"/>
      <c r="H24" s="664"/>
      <c r="I24" s="265">
        <f>I25</f>
        <v>0</v>
      </c>
      <c r="J24" s="265">
        <f>J25</f>
        <v>0</v>
      </c>
      <c r="K24" s="266"/>
      <c r="L24" s="266" t="e">
        <f>#REF!+#REF!</f>
        <v>#REF!</v>
      </c>
      <c r="M24" s="269" t="e">
        <f>#REF!+#REF!</f>
        <v>#REF!</v>
      </c>
    </row>
    <row r="25" spans="1:13" ht="93" customHeight="1" hidden="1">
      <c r="A25" s="666" t="s">
        <v>32</v>
      </c>
      <c r="B25" s="666"/>
      <c r="C25" s="667" t="s">
        <v>377</v>
      </c>
      <c r="D25" s="667"/>
      <c r="E25" s="667"/>
      <c r="F25" s="667"/>
      <c r="G25" s="667"/>
      <c r="H25" s="667"/>
      <c r="I25" s="268"/>
      <c r="J25" s="268"/>
      <c r="K25" s="59"/>
      <c r="L25" s="59"/>
      <c r="M25" s="47"/>
    </row>
    <row r="26" spans="1:13" ht="22.5" customHeight="1">
      <c r="A26" s="707" t="s">
        <v>457</v>
      </c>
      <c r="B26" s="674"/>
      <c r="C26" s="675" t="s">
        <v>458</v>
      </c>
      <c r="D26" s="676"/>
      <c r="E26" s="676"/>
      <c r="F26" s="676"/>
      <c r="G26" s="676"/>
      <c r="H26" s="677"/>
      <c r="I26" s="265">
        <f>I27</f>
        <v>16000</v>
      </c>
      <c r="J26" s="265">
        <f>J27</f>
        <v>16000</v>
      </c>
      <c r="K26" s="59"/>
      <c r="L26" s="59"/>
      <c r="M26" s="59"/>
    </row>
    <row r="27" spans="1:13" ht="33.75" customHeight="1">
      <c r="A27" s="706" t="s">
        <v>558</v>
      </c>
      <c r="B27" s="669"/>
      <c r="C27" s="670" t="s">
        <v>459</v>
      </c>
      <c r="D27" s="671"/>
      <c r="E27" s="671"/>
      <c r="F27" s="671"/>
      <c r="G27" s="671"/>
      <c r="H27" s="672"/>
      <c r="I27" s="274">
        <v>16000</v>
      </c>
      <c r="J27" s="268">
        <v>16000</v>
      </c>
      <c r="K27" s="59"/>
      <c r="L27" s="59"/>
      <c r="M27" s="59"/>
    </row>
    <row r="28" spans="1:13" ht="49.5" customHeight="1">
      <c r="A28" s="663" t="s">
        <v>460</v>
      </c>
      <c r="B28" s="663"/>
      <c r="C28" s="664" t="s">
        <v>461</v>
      </c>
      <c r="D28" s="664"/>
      <c r="E28" s="664"/>
      <c r="F28" s="664"/>
      <c r="G28" s="664"/>
      <c r="H28" s="664"/>
      <c r="I28" s="265">
        <f>I29+I32+I34+I38</f>
        <v>2595670.67</v>
      </c>
      <c r="J28" s="265">
        <f>J29+J32+J34+J38</f>
        <v>2599099.39</v>
      </c>
      <c r="K28" s="266"/>
      <c r="L28" s="266" t="e">
        <f>L29+#REF!</f>
        <v>#REF!</v>
      </c>
      <c r="M28" s="266" t="e">
        <f>M29+#REF!</f>
        <v>#REF!</v>
      </c>
    </row>
    <row r="29" spans="1:13" ht="33" customHeight="1">
      <c r="A29" s="663" t="s">
        <v>543</v>
      </c>
      <c r="B29" s="663"/>
      <c r="C29" s="664" t="s">
        <v>318</v>
      </c>
      <c r="D29" s="664"/>
      <c r="E29" s="664"/>
      <c r="F29" s="664"/>
      <c r="G29" s="664"/>
      <c r="H29" s="664"/>
      <c r="I29" s="265">
        <f>I30+I31</f>
        <v>1351000</v>
      </c>
      <c r="J29" s="265">
        <f>J30+J31</f>
        <v>1352000</v>
      </c>
      <c r="K29" s="266"/>
      <c r="L29" s="266" t="e">
        <f>L30+#REF!</f>
        <v>#REF!</v>
      </c>
      <c r="M29" s="266" t="e">
        <f>M30+#REF!</f>
        <v>#REF!</v>
      </c>
    </row>
    <row r="30" spans="1:13" ht="46.5" customHeight="1">
      <c r="A30" s="665" t="s">
        <v>544</v>
      </c>
      <c r="B30" s="666"/>
      <c r="C30" s="667" t="s">
        <v>618</v>
      </c>
      <c r="D30" s="667"/>
      <c r="E30" s="667"/>
      <c r="F30" s="667"/>
      <c r="G30" s="667"/>
      <c r="H30" s="667"/>
      <c r="I30" s="268">
        <v>1351000</v>
      </c>
      <c r="J30" s="268">
        <v>1352000</v>
      </c>
      <c r="K30" s="59"/>
      <c r="L30" s="59">
        <v>242.6</v>
      </c>
      <c r="M30" s="47">
        <v>242.6</v>
      </c>
    </row>
    <row r="31" spans="1:13" ht="32.25" customHeight="1" hidden="1">
      <c r="A31" s="666" t="s">
        <v>462</v>
      </c>
      <c r="B31" s="666"/>
      <c r="C31" s="667" t="s">
        <v>403</v>
      </c>
      <c r="D31" s="667"/>
      <c r="E31" s="667"/>
      <c r="F31" s="667"/>
      <c r="G31" s="667"/>
      <c r="H31" s="667"/>
      <c r="I31" s="268"/>
      <c r="J31" s="268"/>
      <c r="K31" s="59"/>
      <c r="L31" s="59"/>
      <c r="M31" s="47"/>
    </row>
    <row r="32" spans="1:13" ht="46.5" customHeight="1">
      <c r="A32" s="703" t="s">
        <v>643</v>
      </c>
      <c r="B32" s="679"/>
      <c r="C32" s="664" t="s">
        <v>645</v>
      </c>
      <c r="D32" s="664"/>
      <c r="E32" s="664"/>
      <c r="F32" s="664"/>
      <c r="G32" s="664"/>
      <c r="H32" s="664"/>
      <c r="I32" s="265">
        <f>I33</f>
        <v>1085159.47</v>
      </c>
      <c r="J32" s="265">
        <f>J33</f>
        <v>1085188.19</v>
      </c>
      <c r="K32" s="59"/>
      <c r="L32" s="59">
        <v>242.6</v>
      </c>
      <c r="M32" s="47">
        <v>242.6</v>
      </c>
    </row>
    <row r="33" spans="1:13" ht="26.25" customHeight="1">
      <c r="A33" s="665" t="s">
        <v>644</v>
      </c>
      <c r="B33" s="666"/>
      <c r="C33" s="667" t="s">
        <v>646</v>
      </c>
      <c r="D33" s="667"/>
      <c r="E33" s="667"/>
      <c r="F33" s="667"/>
      <c r="G33" s="667"/>
      <c r="H33" s="667"/>
      <c r="I33" s="268">
        <v>1085159.47</v>
      </c>
      <c r="J33" s="268">
        <v>1085188.19</v>
      </c>
      <c r="K33" s="59"/>
      <c r="L33" s="59">
        <v>242.6</v>
      </c>
      <c r="M33" s="47">
        <v>242.6</v>
      </c>
    </row>
    <row r="34" spans="1:13" ht="32.25" customHeight="1">
      <c r="A34" s="703" t="s">
        <v>546</v>
      </c>
      <c r="B34" s="679"/>
      <c r="C34" s="664" t="s">
        <v>319</v>
      </c>
      <c r="D34" s="664"/>
      <c r="E34" s="664"/>
      <c r="F34" s="664"/>
      <c r="G34" s="664"/>
      <c r="H34" s="664"/>
      <c r="I34" s="265">
        <f>I35</f>
        <v>84900</v>
      </c>
      <c r="J34" s="265">
        <f>J35</f>
        <v>87300</v>
      </c>
      <c r="K34" s="59"/>
      <c r="L34" s="59"/>
      <c r="M34" s="47"/>
    </row>
    <row r="35" spans="1:13" ht="51" customHeight="1">
      <c r="A35" s="665" t="s">
        <v>547</v>
      </c>
      <c r="B35" s="666"/>
      <c r="C35" s="667" t="s">
        <v>405</v>
      </c>
      <c r="D35" s="667"/>
      <c r="E35" s="667"/>
      <c r="F35" s="667"/>
      <c r="G35" s="667"/>
      <c r="H35" s="667"/>
      <c r="I35" s="268">
        <v>84900</v>
      </c>
      <c r="J35" s="268">
        <v>87300</v>
      </c>
      <c r="K35" s="59"/>
      <c r="L35" s="59"/>
      <c r="M35" s="47"/>
    </row>
    <row r="36" spans="1:13" ht="17.25" customHeight="1" hidden="1">
      <c r="A36" s="710" t="s">
        <v>463</v>
      </c>
      <c r="B36" s="711"/>
      <c r="C36" s="675" t="s">
        <v>479</v>
      </c>
      <c r="D36" s="676"/>
      <c r="E36" s="676"/>
      <c r="F36" s="676"/>
      <c r="G36" s="676"/>
      <c r="H36" s="677"/>
      <c r="I36" s="265">
        <f>I37</f>
        <v>0</v>
      </c>
      <c r="J36" s="265">
        <f>J37</f>
        <v>0</v>
      </c>
      <c r="K36" s="59"/>
      <c r="L36" s="59"/>
      <c r="M36" s="47"/>
    </row>
    <row r="37" spans="1:13" ht="79.5" customHeight="1" hidden="1">
      <c r="A37" s="712" t="s">
        <v>33</v>
      </c>
      <c r="B37" s="713"/>
      <c r="C37" s="667" t="s">
        <v>102</v>
      </c>
      <c r="D37" s="667"/>
      <c r="E37" s="667"/>
      <c r="F37" s="667"/>
      <c r="G37" s="667"/>
      <c r="H37" s="667"/>
      <c r="I37" s="268"/>
      <c r="J37" s="268"/>
      <c r="K37" s="59"/>
      <c r="L37" s="59"/>
      <c r="M37" s="47"/>
    </row>
    <row r="38" spans="1:13" s="413" customFormat="1" ht="32.25" customHeight="1">
      <c r="A38" s="714" t="s">
        <v>649</v>
      </c>
      <c r="B38" s="682"/>
      <c r="C38" s="683" t="s">
        <v>650</v>
      </c>
      <c r="D38" s="684"/>
      <c r="E38" s="684"/>
      <c r="F38" s="684"/>
      <c r="G38" s="684"/>
      <c r="H38" s="685"/>
      <c r="I38" s="265">
        <f>I39</f>
        <v>74611.2</v>
      </c>
      <c r="J38" s="265">
        <f>J39</f>
        <v>74611.2</v>
      </c>
      <c r="K38" s="419"/>
      <c r="L38" s="419"/>
      <c r="M38" s="418"/>
    </row>
    <row r="39" spans="1:13" s="413" customFormat="1" ht="33" customHeight="1">
      <c r="A39" s="690" t="s">
        <v>648</v>
      </c>
      <c r="B39" s="691"/>
      <c r="C39" s="680" t="s">
        <v>323</v>
      </c>
      <c r="D39" s="680"/>
      <c r="E39" s="680"/>
      <c r="F39" s="680"/>
      <c r="G39" s="680"/>
      <c r="H39" s="680"/>
      <c r="I39" s="268">
        <v>74611.2</v>
      </c>
      <c r="J39" s="268">
        <v>74611.2</v>
      </c>
      <c r="K39" s="419"/>
      <c r="L39" s="419"/>
      <c r="M39" s="418"/>
    </row>
    <row r="40" spans="1:13" ht="15.75" customHeight="1">
      <c r="A40" s="663"/>
      <c r="B40" s="663"/>
      <c r="C40" s="663" t="s">
        <v>464</v>
      </c>
      <c r="D40" s="663"/>
      <c r="E40" s="663"/>
      <c r="F40" s="663"/>
      <c r="G40" s="663"/>
      <c r="H40" s="663"/>
      <c r="I40" s="265">
        <f>I4+I28</f>
        <v>4641670.67</v>
      </c>
      <c r="J40" s="265">
        <f>J4+J28</f>
        <v>4791099.390000001</v>
      </c>
      <c r="K40" s="266"/>
      <c r="L40" s="266" t="e">
        <f>#REF!+L28</f>
        <v>#REF!</v>
      </c>
      <c r="M40" s="269" t="e">
        <f>#REF!+M28</f>
        <v>#REF!</v>
      </c>
    </row>
    <row r="41" spans="1:13" ht="14.25" customHeight="1">
      <c r="A41" s="708"/>
      <c r="B41" s="708"/>
      <c r="C41" s="708"/>
      <c r="D41" s="708"/>
      <c r="E41" s="708"/>
      <c r="F41" s="708"/>
      <c r="G41" s="708"/>
      <c r="H41" s="708"/>
      <c r="I41" s="350"/>
      <c r="J41" s="708"/>
      <c r="K41" s="351"/>
      <c r="L41" s="351"/>
      <c r="M41" s="351"/>
    </row>
    <row r="42" spans="1:13" ht="15.75" customHeight="1">
      <c r="A42" s="709"/>
      <c r="B42" s="709"/>
      <c r="C42" s="709"/>
      <c r="D42" s="709"/>
      <c r="E42" s="709"/>
      <c r="F42" s="709"/>
      <c r="G42" s="709"/>
      <c r="H42" s="709"/>
      <c r="I42" s="352"/>
      <c r="J42" s="709"/>
      <c r="K42" s="351"/>
      <c r="L42" s="351"/>
      <c r="M42" s="351"/>
    </row>
    <row r="43" spans="10:14" ht="12.75">
      <c r="J43" s="273"/>
      <c r="N43" s="273"/>
    </row>
    <row r="44" ht="12.75">
      <c r="J44" s="273"/>
    </row>
    <row r="45" ht="12.75">
      <c r="J45" s="273"/>
    </row>
    <row r="46" ht="12.75">
      <c r="J46" s="273"/>
    </row>
  </sheetData>
  <sheetProtection/>
  <mergeCells count="81">
    <mergeCell ref="J41:J42"/>
    <mergeCell ref="A40:B40"/>
    <mergeCell ref="A36:B36"/>
    <mergeCell ref="C36:H36"/>
    <mergeCell ref="A37:B37"/>
    <mergeCell ref="C37:H37"/>
    <mergeCell ref="A38:B38"/>
    <mergeCell ref="A30:B30"/>
    <mergeCell ref="C30:H30"/>
    <mergeCell ref="A31:B31"/>
    <mergeCell ref="C31:H31"/>
    <mergeCell ref="C40:H40"/>
    <mergeCell ref="A41:B42"/>
    <mergeCell ref="C41:H42"/>
    <mergeCell ref="C38:H38"/>
    <mergeCell ref="A39:B39"/>
    <mergeCell ref="C39:H39"/>
    <mergeCell ref="A21:B21"/>
    <mergeCell ref="C21:H21"/>
    <mergeCell ref="A22:B22"/>
    <mergeCell ref="C22:H22"/>
    <mergeCell ref="A34:B34"/>
    <mergeCell ref="C34:H34"/>
    <mergeCell ref="A29:B29"/>
    <mergeCell ref="C29:H29"/>
    <mergeCell ref="A24:B24"/>
    <mergeCell ref="C24:H24"/>
    <mergeCell ref="A25:B25"/>
    <mergeCell ref="C25:H25"/>
    <mergeCell ref="A27:B27"/>
    <mergeCell ref="C27:H27"/>
    <mergeCell ref="A28:B28"/>
    <mergeCell ref="C28:H28"/>
    <mergeCell ref="A26:B26"/>
    <mergeCell ref="C26:H26"/>
    <mergeCell ref="A15:B15"/>
    <mergeCell ref="C15:H15"/>
    <mergeCell ref="A23:B23"/>
    <mergeCell ref="C23:H23"/>
    <mergeCell ref="A18:B18"/>
    <mergeCell ref="C18:H18"/>
    <mergeCell ref="A19:B19"/>
    <mergeCell ref="C19:H19"/>
    <mergeCell ref="A20:B20"/>
    <mergeCell ref="C20:H20"/>
    <mergeCell ref="A9:B9"/>
    <mergeCell ref="C9:H9"/>
    <mergeCell ref="A10:B10"/>
    <mergeCell ref="C10:H10"/>
    <mergeCell ref="A13:B13"/>
    <mergeCell ref="C13:H13"/>
    <mergeCell ref="A17:B17"/>
    <mergeCell ref="C17:H17"/>
    <mergeCell ref="A11:B11"/>
    <mergeCell ref="C11:H11"/>
    <mergeCell ref="A12:B12"/>
    <mergeCell ref="C12:H12"/>
    <mergeCell ref="A14:B14"/>
    <mergeCell ref="C14:H14"/>
    <mergeCell ref="A16:B16"/>
    <mergeCell ref="C16:H16"/>
    <mergeCell ref="A7:B7"/>
    <mergeCell ref="C7:H7"/>
    <mergeCell ref="A8:B8"/>
    <mergeCell ref="C8:H8"/>
    <mergeCell ref="A5:B5"/>
    <mergeCell ref="C5:H5"/>
    <mergeCell ref="A6:B6"/>
    <mergeCell ref="C6:H6"/>
    <mergeCell ref="A4:B4"/>
    <mergeCell ref="C4:H4"/>
    <mergeCell ref="A1:J1"/>
    <mergeCell ref="A2:M2"/>
    <mergeCell ref="A3:B3"/>
    <mergeCell ref="C3:H3"/>
    <mergeCell ref="A32:B32"/>
    <mergeCell ref="C32:H32"/>
    <mergeCell ref="A33:B33"/>
    <mergeCell ref="C33:H33"/>
    <mergeCell ref="A35:B35"/>
    <mergeCell ref="C35:H35"/>
  </mergeCells>
  <printOptions/>
  <pageMargins left="0.48" right="0.2362204724409449" top="0.46" bottom="0.93" header="0.25" footer="0.5118110236220472"/>
  <pageSetup fitToHeight="1" fitToWidth="1" horizontalDpi="600" verticalDpi="600" orientation="portrait" paperSize="9" scale="77" r:id="rId1"/>
  <rowBreaks count="1" manualBreakCount="1">
    <brk id="22" max="11" man="1"/>
  </rowBreaks>
  <colBreaks count="1" manualBreakCount="1">
    <brk id="10" max="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4"/>
  <sheetViews>
    <sheetView view="pageBreakPreview" zoomScaleSheetLayoutView="100" zoomScalePageLayoutView="0" workbookViewId="0" topLeftCell="B1">
      <selection activeCell="G7" sqref="G7"/>
    </sheetView>
  </sheetViews>
  <sheetFormatPr defaultColWidth="9.00390625" defaultRowHeight="12.75"/>
  <cols>
    <col min="1" max="1" width="6.75390625" style="0" hidden="1" customWidth="1"/>
    <col min="2" max="2" width="17.875" style="0" customWidth="1"/>
    <col min="3" max="3" width="27.00390625" style="0" customWidth="1"/>
    <col min="4" max="4" width="60.75390625" style="0" customWidth="1"/>
    <col min="5" max="5" width="15.125" style="0" hidden="1" customWidth="1"/>
    <col min="6" max="6" width="17.375" style="0" customWidth="1"/>
  </cols>
  <sheetData>
    <row r="1" spans="1:5" ht="15.75">
      <c r="A1" s="43"/>
      <c r="B1" s="43"/>
      <c r="C1" s="43"/>
      <c r="D1" s="590" t="s">
        <v>254</v>
      </c>
      <c r="E1" s="590"/>
    </row>
    <row r="2" spans="1:5" ht="15.75">
      <c r="A2" s="43"/>
      <c r="B2" s="590" t="s">
        <v>378</v>
      </c>
      <c r="C2" s="590"/>
      <c r="D2" s="590"/>
      <c r="E2" s="85"/>
    </row>
    <row r="3" spans="1:5" ht="15.75">
      <c r="A3" s="43"/>
      <c r="B3" s="43"/>
      <c r="C3" s="590" t="s">
        <v>563</v>
      </c>
      <c r="D3" s="590"/>
      <c r="E3" s="67"/>
    </row>
    <row r="4" spans="1:5" ht="15.75">
      <c r="A4" s="43"/>
      <c r="B4" s="43"/>
      <c r="C4" s="43"/>
      <c r="D4" s="67" t="s">
        <v>564</v>
      </c>
      <c r="E4" s="67"/>
    </row>
    <row r="5" spans="1:5" ht="65.25" customHeight="1">
      <c r="A5" s="591" t="s">
        <v>567</v>
      </c>
      <c r="B5" s="591"/>
      <c r="C5" s="591"/>
      <c r="D5" s="591"/>
      <c r="E5" s="591"/>
    </row>
    <row r="6" spans="1:5" ht="16.5" thickBot="1">
      <c r="A6" s="43"/>
      <c r="B6" s="43"/>
      <c r="C6" s="84"/>
      <c r="D6" s="43"/>
      <c r="E6" s="67" t="s">
        <v>486</v>
      </c>
    </row>
    <row r="7" spans="1:5" ht="42.75" customHeight="1" thickBot="1">
      <c r="A7" s="86" t="s">
        <v>487</v>
      </c>
      <c r="B7" s="87" t="s">
        <v>488</v>
      </c>
      <c r="C7" s="87" t="s">
        <v>489</v>
      </c>
      <c r="D7" s="87" t="s">
        <v>465</v>
      </c>
      <c r="E7" s="88" t="s">
        <v>273</v>
      </c>
    </row>
    <row r="8" spans="1:5" ht="34.5" customHeight="1">
      <c r="A8" s="89"/>
      <c r="B8" s="90">
        <v>909</v>
      </c>
      <c r="C8" s="588" t="s">
        <v>468</v>
      </c>
      <c r="D8" s="589"/>
      <c r="E8" s="91"/>
    </row>
    <row r="9" spans="1:5" ht="45.75" customHeight="1">
      <c r="A9" s="92"/>
      <c r="B9" s="93">
        <v>909</v>
      </c>
      <c r="C9" s="39" t="s">
        <v>54</v>
      </c>
      <c r="D9" s="94" t="s">
        <v>495</v>
      </c>
      <c r="E9" s="95"/>
    </row>
    <row r="10" spans="1:5" ht="48" customHeight="1">
      <c r="A10" s="92"/>
      <c r="B10" s="93">
        <v>909</v>
      </c>
      <c r="C10" s="39" t="s">
        <v>55</v>
      </c>
      <c r="D10" s="94" t="s">
        <v>53</v>
      </c>
      <c r="E10" s="95"/>
    </row>
    <row r="11" spans="1:5" ht="30" customHeight="1">
      <c r="A11" s="96">
        <v>1</v>
      </c>
      <c r="B11" s="93">
        <v>909</v>
      </c>
      <c r="C11" s="39" t="s">
        <v>493</v>
      </c>
      <c r="D11" s="94" t="s">
        <v>56</v>
      </c>
      <c r="E11" s="97"/>
    </row>
    <row r="12" spans="1:5" ht="32.25" thickBot="1">
      <c r="A12" s="98"/>
      <c r="B12" s="93">
        <v>909</v>
      </c>
      <c r="C12" s="99" t="s">
        <v>193</v>
      </c>
      <c r="D12" s="100" t="s">
        <v>57</v>
      </c>
      <c r="E12" s="101"/>
    </row>
    <row r="13" spans="1:5" ht="13.5" thickBot="1">
      <c r="A13" s="34"/>
      <c r="B13" s="35"/>
      <c r="C13" s="36"/>
      <c r="D13" s="37"/>
      <c r="E13" s="38">
        <f>E11</f>
        <v>0</v>
      </c>
    </row>
    <row r="14" spans="2:4" ht="12.75">
      <c r="B14" s="33"/>
      <c r="C14" s="33"/>
      <c r="D14" s="33"/>
    </row>
  </sheetData>
  <sheetProtection/>
  <mergeCells count="5">
    <mergeCell ref="C8:D8"/>
    <mergeCell ref="D1:E1"/>
    <mergeCell ref="A5:E5"/>
    <mergeCell ref="C3:D3"/>
    <mergeCell ref="B2:D2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4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Q275"/>
  <sheetViews>
    <sheetView view="pageBreakPreview" zoomScale="88" zoomScaleSheetLayoutView="88" zoomScalePageLayoutView="0" workbookViewId="0" topLeftCell="A10">
      <selection activeCell="L18" sqref="L18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6.375" style="0" customWidth="1"/>
    <col min="8" max="8" width="13.125" style="0" customWidth="1"/>
    <col min="9" max="9" width="9.875" style="0" hidden="1" customWidth="1"/>
    <col min="10" max="10" width="8.375" style="0" hidden="1" customWidth="1"/>
    <col min="11" max="11" width="10.625" style="0" hidden="1" customWidth="1"/>
    <col min="12" max="12" width="12.00390625" style="0" customWidth="1"/>
    <col min="13" max="13" width="13.25390625" style="0" bestFit="1" customWidth="1"/>
  </cols>
  <sheetData>
    <row r="1" spans="1:13" ht="15.75">
      <c r="A1" s="590" t="s">
        <v>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 ht="15.75">
      <c r="A2" s="590" t="s">
        <v>378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</row>
    <row r="3" spans="1:13" ht="15.75">
      <c r="A3" s="590" t="s">
        <v>563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3" ht="15.75">
      <c r="A4" s="590" t="s">
        <v>564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spans="1:11" ht="2.25" customHeight="1">
      <c r="A5" s="590"/>
      <c r="B5" s="590"/>
      <c r="C5" s="590"/>
      <c r="D5" s="590"/>
      <c r="E5" s="590"/>
      <c r="F5" s="590"/>
      <c r="G5" s="590"/>
      <c r="H5" s="590"/>
      <c r="I5" s="68"/>
      <c r="J5" s="68"/>
      <c r="K5" s="68"/>
    </row>
    <row r="6" spans="1:11" ht="1.5" customHeight="1">
      <c r="A6" s="590"/>
      <c r="B6" s="590"/>
      <c r="C6" s="590"/>
      <c r="D6" s="590"/>
      <c r="E6" s="590"/>
      <c r="F6" s="590"/>
      <c r="G6" s="590"/>
      <c r="H6" s="590"/>
      <c r="I6" s="68"/>
      <c r="J6" s="68"/>
      <c r="K6" s="68"/>
    </row>
    <row r="7" spans="1:13" ht="39.75" customHeight="1">
      <c r="A7" s="596" t="s">
        <v>231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</row>
    <row r="8" spans="1:13" ht="15">
      <c r="A8" s="597" t="s">
        <v>140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</row>
    <row r="9" spans="1:17" ht="18.75">
      <c r="A9" s="597" t="s">
        <v>494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Q9" s="42"/>
    </row>
    <row r="10" spans="1:17" ht="19.5" customHeight="1">
      <c r="A10" s="597" t="s">
        <v>568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Q10" s="42"/>
    </row>
    <row r="11" spans="1:17" ht="19.5" customHeight="1" thickBot="1">
      <c r="A11" s="69"/>
      <c r="B11" s="69"/>
      <c r="C11" s="69"/>
      <c r="D11" s="69"/>
      <c r="E11" s="69"/>
      <c r="F11" s="69"/>
      <c r="G11" s="69"/>
      <c r="H11" s="69"/>
      <c r="I11" s="68"/>
      <c r="J11" s="68"/>
      <c r="K11" s="68"/>
      <c r="Q11" s="42"/>
    </row>
    <row r="12" spans="1:17" ht="12.75" customHeight="1">
      <c r="A12" s="624" t="s">
        <v>284</v>
      </c>
      <c r="B12" s="612"/>
      <c r="C12" s="612"/>
      <c r="D12" s="612"/>
      <c r="E12" s="612"/>
      <c r="F12" s="598" t="s">
        <v>269</v>
      </c>
      <c r="G12" s="598" t="s">
        <v>270</v>
      </c>
      <c r="H12" s="433" t="s">
        <v>292</v>
      </c>
      <c r="I12" s="612" t="s">
        <v>285</v>
      </c>
      <c r="J12" s="612"/>
      <c r="K12" s="613"/>
      <c r="L12" s="592" t="s">
        <v>497</v>
      </c>
      <c r="M12" s="593" t="s">
        <v>675</v>
      </c>
      <c r="Q12" s="42"/>
    </row>
    <row r="13" spans="1:17" ht="12.75" customHeight="1">
      <c r="A13" s="625"/>
      <c r="B13" s="626"/>
      <c r="C13" s="626"/>
      <c r="D13" s="626"/>
      <c r="E13" s="626"/>
      <c r="F13" s="599"/>
      <c r="G13" s="599"/>
      <c r="H13" s="614" t="s">
        <v>109</v>
      </c>
      <c r="I13" s="614" t="s">
        <v>286</v>
      </c>
      <c r="J13" s="39"/>
      <c r="K13" s="615" t="s">
        <v>293</v>
      </c>
      <c r="L13" s="592"/>
      <c r="M13" s="594"/>
      <c r="Q13" s="48"/>
    </row>
    <row r="14" spans="1:13" ht="42" customHeight="1">
      <c r="A14" s="625"/>
      <c r="B14" s="626"/>
      <c r="C14" s="626"/>
      <c r="D14" s="626"/>
      <c r="E14" s="626"/>
      <c r="F14" s="599"/>
      <c r="G14" s="599"/>
      <c r="H14" s="614"/>
      <c r="I14" s="614"/>
      <c r="J14" s="39"/>
      <c r="K14" s="615"/>
      <c r="L14" s="592"/>
      <c r="M14" s="595"/>
    </row>
    <row r="15" spans="1:13" ht="22.5" customHeight="1">
      <c r="A15" s="620" t="s">
        <v>295</v>
      </c>
      <c r="B15" s="621"/>
      <c r="C15" s="621"/>
      <c r="D15" s="621"/>
      <c r="E15" s="621"/>
      <c r="F15" s="73" t="s">
        <v>274</v>
      </c>
      <c r="G15" s="74"/>
      <c r="H15" s="436">
        <f>H16+H18+H27+H28+H29+H30</f>
        <v>2755022.58</v>
      </c>
      <c r="I15" s="437">
        <f>I17+I18+I19</f>
        <v>1742808.48</v>
      </c>
      <c r="J15" s="437" t="e">
        <f>J17+J18+J19</f>
        <v>#REF!</v>
      </c>
      <c r="K15" s="437">
        <f>K17+K18+K19</f>
        <v>0</v>
      </c>
      <c r="L15" s="512">
        <f>L16+L18+L27+L28+L29+L30</f>
        <v>125330</v>
      </c>
      <c r="M15" s="432">
        <f>M16+M18+M27+M28+M29+M30</f>
        <v>2880352.58</v>
      </c>
    </row>
    <row r="16" spans="1:13" ht="40.5" customHeight="1">
      <c r="A16" s="603" t="s">
        <v>196</v>
      </c>
      <c r="B16" s="604"/>
      <c r="C16" s="604"/>
      <c r="D16" s="604"/>
      <c r="E16" s="604"/>
      <c r="F16" s="61" t="s">
        <v>274</v>
      </c>
      <c r="G16" s="61" t="s">
        <v>277</v>
      </c>
      <c r="H16" s="229">
        <f>'Ведомственные расходы'!G12</f>
        <v>734172</v>
      </c>
      <c r="I16" s="437"/>
      <c r="J16" s="437"/>
      <c r="K16" s="437"/>
      <c r="L16" s="229">
        <f>'Ведомственные расходы'!N12</f>
        <v>0</v>
      </c>
      <c r="M16" s="420">
        <f>H16+L16</f>
        <v>734172</v>
      </c>
    </row>
    <row r="17" spans="1:13" ht="51" customHeight="1" hidden="1">
      <c r="A17" s="603" t="s">
        <v>250</v>
      </c>
      <c r="B17" s="604"/>
      <c r="C17" s="604"/>
      <c r="D17" s="604"/>
      <c r="E17" s="604"/>
      <c r="F17" s="61" t="s">
        <v>274</v>
      </c>
      <c r="G17" s="62" t="s">
        <v>278</v>
      </c>
      <c r="H17" s="233">
        <f>'Ведомственные расходы'!G17</f>
        <v>0</v>
      </c>
      <c r="I17" s="438">
        <f>H17-K17</f>
        <v>0</v>
      </c>
      <c r="J17" s="439" t="e">
        <f>'По разделам и подразделам'!#REF!</f>
        <v>#REF!</v>
      </c>
      <c r="K17" s="440"/>
      <c r="L17" s="233">
        <f>'[3]Ведомственные расходы'!Q17</f>
        <v>0</v>
      </c>
      <c r="M17" s="420">
        <f aca="true" t="shared" si="0" ref="M17:M26">K17+L17</f>
        <v>0</v>
      </c>
    </row>
    <row r="18" spans="1:13" ht="57" customHeight="1">
      <c r="A18" s="616" t="s">
        <v>267</v>
      </c>
      <c r="B18" s="617"/>
      <c r="C18" s="617"/>
      <c r="D18" s="617"/>
      <c r="E18" s="617"/>
      <c r="F18" s="61" t="s">
        <v>274</v>
      </c>
      <c r="G18" s="61" t="s">
        <v>279</v>
      </c>
      <c r="H18" s="229">
        <f>'Ведомственные расходы'!G27</f>
        <v>1742808.48</v>
      </c>
      <c r="I18" s="438">
        <f>H18-K18</f>
        <v>1742808.48</v>
      </c>
      <c r="J18" s="439" t="e">
        <f>'По разделам и подразделам'!#REF!</f>
        <v>#REF!</v>
      </c>
      <c r="K18" s="440"/>
      <c r="L18" s="229">
        <f>'Ведомственные расходы'!N27</f>
        <v>125330</v>
      </c>
      <c r="M18" s="420">
        <f>H18+L18</f>
        <v>1868138.48</v>
      </c>
    </row>
    <row r="19" spans="1:13" ht="51" customHeight="1" hidden="1">
      <c r="A19" s="603" t="s">
        <v>300</v>
      </c>
      <c r="B19" s="604"/>
      <c r="C19" s="604"/>
      <c r="D19" s="604"/>
      <c r="E19" s="604"/>
      <c r="F19" s="61" t="s">
        <v>274</v>
      </c>
      <c r="G19" s="61" t="s">
        <v>276</v>
      </c>
      <c r="H19" s="229"/>
      <c r="I19" s="438">
        <f aca="true" t="shared" si="1" ref="I19:I25">H19</f>
        <v>0</v>
      </c>
      <c r="J19" s="439"/>
      <c r="K19" s="440"/>
      <c r="L19" s="229"/>
      <c r="M19" s="420">
        <f t="shared" si="0"/>
        <v>0</v>
      </c>
    </row>
    <row r="20" spans="1:13" ht="17.25" customHeight="1" hidden="1">
      <c r="A20" s="622" t="s">
        <v>252</v>
      </c>
      <c r="B20" s="623"/>
      <c r="C20" s="623"/>
      <c r="D20" s="623"/>
      <c r="E20" s="623"/>
      <c r="F20" s="61" t="s">
        <v>274</v>
      </c>
      <c r="G20" s="61" t="s">
        <v>471</v>
      </c>
      <c r="H20" s="229"/>
      <c r="I20" s="438">
        <f t="shared" si="1"/>
        <v>0</v>
      </c>
      <c r="J20" s="439"/>
      <c r="K20" s="440"/>
      <c r="L20" s="229"/>
      <c r="M20" s="420">
        <f t="shared" si="0"/>
        <v>0</v>
      </c>
    </row>
    <row r="21" spans="1:13" ht="35.25" customHeight="1" hidden="1">
      <c r="A21" s="618" t="s">
        <v>474</v>
      </c>
      <c r="B21" s="619"/>
      <c r="C21" s="619"/>
      <c r="D21" s="619"/>
      <c r="E21" s="619"/>
      <c r="F21" s="61" t="s">
        <v>277</v>
      </c>
      <c r="G21" s="61" t="s">
        <v>282</v>
      </c>
      <c r="H21" s="229"/>
      <c r="I21" s="438">
        <f t="shared" si="1"/>
        <v>0</v>
      </c>
      <c r="J21" s="439"/>
      <c r="K21" s="440"/>
      <c r="L21" s="229"/>
      <c r="M21" s="420">
        <f t="shared" si="0"/>
        <v>0</v>
      </c>
    </row>
    <row r="22" spans="1:13" ht="17.25" customHeight="1" hidden="1">
      <c r="A22" s="603" t="s">
        <v>470</v>
      </c>
      <c r="B22" s="604"/>
      <c r="C22" s="604"/>
      <c r="D22" s="604"/>
      <c r="E22" s="604"/>
      <c r="F22" s="61" t="s">
        <v>277</v>
      </c>
      <c r="G22" s="61" t="s">
        <v>275</v>
      </c>
      <c r="H22" s="229"/>
      <c r="I22" s="438">
        <f t="shared" si="1"/>
        <v>0</v>
      </c>
      <c r="J22" s="439"/>
      <c r="K22" s="440"/>
      <c r="L22" s="229"/>
      <c r="M22" s="420">
        <f t="shared" si="0"/>
        <v>0</v>
      </c>
    </row>
    <row r="23" spans="1:13" ht="23.25" customHeight="1" hidden="1">
      <c r="A23" s="601" t="s">
        <v>296</v>
      </c>
      <c r="B23" s="602"/>
      <c r="C23" s="602"/>
      <c r="D23" s="602"/>
      <c r="E23" s="602"/>
      <c r="F23" s="75" t="s">
        <v>279</v>
      </c>
      <c r="G23" s="61" t="s">
        <v>301</v>
      </c>
      <c r="H23" s="436"/>
      <c r="I23" s="438">
        <f t="shared" si="1"/>
        <v>0</v>
      </c>
      <c r="J23" s="437"/>
      <c r="K23" s="437"/>
      <c r="L23" s="229"/>
      <c r="M23" s="420">
        <f t="shared" si="0"/>
        <v>0</v>
      </c>
    </row>
    <row r="24" spans="1:13" ht="23.25" customHeight="1" hidden="1">
      <c r="A24" s="610" t="s">
        <v>291</v>
      </c>
      <c r="B24" s="611"/>
      <c r="C24" s="611"/>
      <c r="D24" s="611"/>
      <c r="E24" s="611"/>
      <c r="F24" s="76" t="s">
        <v>279</v>
      </c>
      <c r="G24" s="61" t="s">
        <v>287</v>
      </c>
      <c r="H24" s="441"/>
      <c r="I24" s="438">
        <f t="shared" si="1"/>
        <v>0</v>
      </c>
      <c r="J24" s="442"/>
      <c r="K24" s="442"/>
      <c r="L24" s="229"/>
      <c r="M24" s="420">
        <f t="shared" si="0"/>
        <v>0</v>
      </c>
    </row>
    <row r="25" spans="1:13" ht="23.25" customHeight="1" hidden="1">
      <c r="A25" s="610" t="s">
        <v>299</v>
      </c>
      <c r="B25" s="611"/>
      <c r="C25" s="611"/>
      <c r="D25" s="611"/>
      <c r="E25" s="611"/>
      <c r="F25" s="76" t="s">
        <v>279</v>
      </c>
      <c r="G25" s="61" t="s">
        <v>297</v>
      </c>
      <c r="H25" s="441"/>
      <c r="I25" s="438">
        <f t="shared" si="1"/>
        <v>0</v>
      </c>
      <c r="J25" s="442"/>
      <c r="K25" s="442"/>
      <c r="L25" s="229"/>
      <c r="M25" s="420">
        <f t="shared" si="0"/>
        <v>0</v>
      </c>
    </row>
    <row r="26" spans="1:13" ht="23.25" customHeight="1" hidden="1">
      <c r="A26" s="608" t="s">
        <v>304</v>
      </c>
      <c r="B26" s="633"/>
      <c r="C26" s="633"/>
      <c r="D26" s="633"/>
      <c r="E26" s="633"/>
      <c r="F26" s="76" t="s">
        <v>274</v>
      </c>
      <c r="G26" s="61" t="s">
        <v>167</v>
      </c>
      <c r="H26" s="441"/>
      <c r="I26" s="438"/>
      <c r="J26" s="442"/>
      <c r="K26" s="442"/>
      <c r="L26" s="229"/>
      <c r="M26" s="420">
        <f t="shared" si="0"/>
        <v>0</v>
      </c>
    </row>
    <row r="27" spans="1:13" ht="51.75" customHeight="1">
      <c r="A27" s="603" t="s">
        <v>164</v>
      </c>
      <c r="B27" s="604"/>
      <c r="C27" s="604"/>
      <c r="D27" s="604"/>
      <c r="E27" s="604"/>
      <c r="F27" s="76" t="s">
        <v>274</v>
      </c>
      <c r="G27" s="61" t="s">
        <v>471</v>
      </c>
      <c r="H27" s="443">
        <f>'Ведомственные расходы'!G48</f>
        <v>13285.1</v>
      </c>
      <c r="I27" s="438"/>
      <c r="J27" s="442"/>
      <c r="K27" s="442"/>
      <c r="L27" s="233">
        <f>'Ведомственные расходы'!N48</f>
        <v>0</v>
      </c>
      <c r="M27" s="420">
        <f>H27+L27</f>
        <v>13285.1</v>
      </c>
    </row>
    <row r="28" spans="1:13" ht="29.25" customHeight="1">
      <c r="A28" s="630" t="s">
        <v>252</v>
      </c>
      <c r="B28" s="631"/>
      <c r="C28" s="631"/>
      <c r="D28" s="631"/>
      <c r="E28" s="632"/>
      <c r="F28" s="76" t="s">
        <v>274</v>
      </c>
      <c r="G28" s="61" t="s">
        <v>282</v>
      </c>
      <c r="H28" s="443">
        <f>'Ведомственные расходы'!G59</f>
        <v>192757</v>
      </c>
      <c r="I28" s="438"/>
      <c r="J28" s="442"/>
      <c r="K28" s="442"/>
      <c r="L28" s="229">
        <f>'Ведомственные расходы'!N59</f>
        <v>0</v>
      </c>
      <c r="M28" s="420">
        <f>H28+L28</f>
        <v>192757</v>
      </c>
    </row>
    <row r="29" spans="1:13" ht="22.5" customHeight="1">
      <c r="A29" s="603" t="s">
        <v>262</v>
      </c>
      <c r="B29" s="604"/>
      <c r="C29" s="604"/>
      <c r="D29" s="604"/>
      <c r="E29" s="604"/>
      <c r="F29" s="76" t="s">
        <v>274</v>
      </c>
      <c r="G29" s="61" t="s">
        <v>297</v>
      </c>
      <c r="H29" s="441">
        <f>'Ведомственные расходы'!G65</f>
        <v>57000</v>
      </c>
      <c r="I29" s="438"/>
      <c r="J29" s="442"/>
      <c r="K29" s="442"/>
      <c r="L29" s="229">
        <f>'Ведомственные расходы'!N65</f>
        <v>0</v>
      </c>
      <c r="M29" s="420">
        <f>H29+L29</f>
        <v>57000</v>
      </c>
    </row>
    <row r="30" spans="1:13" ht="22.5" customHeight="1">
      <c r="A30" s="630" t="s">
        <v>482</v>
      </c>
      <c r="B30" s="631"/>
      <c r="C30" s="631"/>
      <c r="D30" s="631"/>
      <c r="E30" s="632"/>
      <c r="F30" s="76" t="s">
        <v>274</v>
      </c>
      <c r="G30" s="61" t="s">
        <v>483</v>
      </c>
      <c r="H30" s="441">
        <f>'Ведомственные расходы'!G70</f>
        <v>15000</v>
      </c>
      <c r="I30" s="438"/>
      <c r="J30" s="442"/>
      <c r="K30" s="442"/>
      <c r="L30" s="229">
        <f>'Ведомственные расходы'!N70</f>
        <v>0</v>
      </c>
      <c r="M30" s="420">
        <f>H30+L30</f>
        <v>15000</v>
      </c>
    </row>
    <row r="31" spans="1:13" ht="25.5" customHeight="1">
      <c r="A31" s="627" t="s">
        <v>474</v>
      </c>
      <c r="B31" s="628"/>
      <c r="C31" s="628"/>
      <c r="D31" s="628"/>
      <c r="E31" s="628"/>
      <c r="F31" s="75" t="s">
        <v>277</v>
      </c>
      <c r="G31" s="77"/>
      <c r="H31" s="436">
        <f aca="true" t="shared" si="2" ref="H31:M31">H32</f>
        <v>89500</v>
      </c>
      <c r="I31" s="437">
        <f t="shared" si="2"/>
        <v>89500</v>
      </c>
      <c r="J31" s="437">
        <f t="shared" si="2"/>
        <v>0</v>
      </c>
      <c r="K31" s="437">
        <f t="shared" si="2"/>
        <v>0</v>
      </c>
      <c r="L31" s="452">
        <f t="shared" si="2"/>
        <v>0</v>
      </c>
      <c r="M31" s="432">
        <f t="shared" si="2"/>
        <v>89500</v>
      </c>
    </row>
    <row r="32" spans="1:13" ht="20.25" customHeight="1">
      <c r="A32" s="622" t="s">
        <v>473</v>
      </c>
      <c r="B32" s="623"/>
      <c r="C32" s="623"/>
      <c r="D32" s="623"/>
      <c r="E32" s="623"/>
      <c r="F32" s="76" t="s">
        <v>277</v>
      </c>
      <c r="G32" s="61" t="s">
        <v>278</v>
      </c>
      <c r="H32" s="441">
        <f>'Ведомственные расходы'!G88</f>
        <v>89500</v>
      </c>
      <c r="I32" s="438">
        <f>H32-K32</f>
        <v>89500</v>
      </c>
      <c r="J32" s="442"/>
      <c r="K32" s="442"/>
      <c r="L32" s="229">
        <f>'Ведомственные расходы'!N87</f>
        <v>0</v>
      </c>
      <c r="M32" s="420">
        <f>H32+L32</f>
        <v>89500</v>
      </c>
    </row>
    <row r="33" spans="1:13" ht="20.25" customHeight="1" hidden="1">
      <c r="A33" s="622" t="s">
        <v>252</v>
      </c>
      <c r="B33" s="623"/>
      <c r="C33" s="623"/>
      <c r="D33" s="623"/>
      <c r="E33" s="623"/>
      <c r="F33" s="76" t="s">
        <v>274</v>
      </c>
      <c r="G33" s="61" t="s">
        <v>282</v>
      </c>
      <c r="H33" s="441"/>
      <c r="I33" s="438"/>
      <c r="J33" s="442"/>
      <c r="K33" s="442"/>
      <c r="L33" s="229">
        <f>L35</f>
        <v>0</v>
      </c>
      <c r="M33" s="420">
        <f>M35</f>
        <v>0</v>
      </c>
    </row>
    <row r="34" spans="1:13" ht="39" customHeight="1" hidden="1">
      <c r="A34" s="627" t="s">
        <v>259</v>
      </c>
      <c r="B34" s="628"/>
      <c r="C34" s="628"/>
      <c r="D34" s="628"/>
      <c r="E34" s="628"/>
      <c r="F34" s="75" t="s">
        <v>278</v>
      </c>
      <c r="G34" s="75"/>
      <c r="H34" s="436">
        <f>H36</f>
        <v>0</v>
      </c>
      <c r="I34" s="437"/>
      <c r="J34" s="444"/>
      <c r="K34" s="444"/>
      <c r="L34" s="229"/>
      <c r="M34" s="420"/>
    </row>
    <row r="35" spans="1:13" ht="36.75" customHeight="1" hidden="1">
      <c r="A35" s="630" t="s">
        <v>187</v>
      </c>
      <c r="B35" s="631"/>
      <c r="C35" s="631"/>
      <c r="D35" s="631"/>
      <c r="E35" s="632"/>
      <c r="F35" s="76" t="s">
        <v>278</v>
      </c>
      <c r="G35" s="61" t="s">
        <v>301</v>
      </c>
      <c r="H35" s="229"/>
      <c r="I35" s="437"/>
      <c r="J35" s="444"/>
      <c r="K35" s="444"/>
      <c r="L35" s="229">
        <f>'[3]Ведомственные расходы'!Q99</f>
        <v>0</v>
      </c>
      <c r="M35" s="420">
        <f>K35+L35</f>
        <v>0</v>
      </c>
    </row>
    <row r="36" spans="1:13" ht="21" customHeight="1" hidden="1">
      <c r="A36" s="622" t="s">
        <v>260</v>
      </c>
      <c r="B36" s="623"/>
      <c r="C36" s="623"/>
      <c r="D36" s="623"/>
      <c r="E36" s="623"/>
      <c r="F36" s="76" t="s">
        <v>278</v>
      </c>
      <c r="G36" s="61" t="s">
        <v>287</v>
      </c>
      <c r="H36" s="441">
        <f>'Ведомственные расходы'!G103</f>
        <v>0</v>
      </c>
      <c r="I36" s="438"/>
      <c r="J36" s="442"/>
      <c r="K36" s="442"/>
      <c r="L36" s="435">
        <f>L37+L38</f>
        <v>0</v>
      </c>
      <c r="M36" s="450">
        <f>M37+M38</f>
        <v>1595100</v>
      </c>
    </row>
    <row r="37" spans="1:13" ht="20.25" customHeight="1">
      <c r="A37" s="627" t="s">
        <v>261</v>
      </c>
      <c r="B37" s="629"/>
      <c r="C37" s="629"/>
      <c r="D37" s="629"/>
      <c r="E37" s="629"/>
      <c r="F37" s="75" t="s">
        <v>279</v>
      </c>
      <c r="G37" s="75"/>
      <c r="H37" s="445">
        <f>H38+H39</f>
        <v>1042550</v>
      </c>
      <c r="I37" s="438"/>
      <c r="J37" s="442"/>
      <c r="K37" s="442"/>
      <c r="L37" s="452">
        <f>L38+L39</f>
        <v>0</v>
      </c>
      <c r="M37" s="432">
        <f>M38+M39</f>
        <v>1042550</v>
      </c>
    </row>
    <row r="38" spans="1:13" ht="20.25" customHeight="1">
      <c r="A38" s="622" t="s">
        <v>68</v>
      </c>
      <c r="B38" s="623"/>
      <c r="C38" s="623"/>
      <c r="D38" s="623"/>
      <c r="E38" s="623"/>
      <c r="F38" s="76" t="s">
        <v>279</v>
      </c>
      <c r="G38" s="61" t="s">
        <v>301</v>
      </c>
      <c r="H38" s="443">
        <f>'Ведомственные расходы'!G111</f>
        <v>552550</v>
      </c>
      <c r="I38" s="438"/>
      <c r="J38" s="442"/>
      <c r="K38" s="442"/>
      <c r="L38" s="229">
        <f>'Ведомственные расходы'!N111</f>
        <v>0</v>
      </c>
      <c r="M38" s="420">
        <f>H38+L38</f>
        <v>552550</v>
      </c>
    </row>
    <row r="39" spans="1:13" ht="20.25" customHeight="1">
      <c r="A39" s="622" t="s">
        <v>258</v>
      </c>
      <c r="B39" s="623"/>
      <c r="C39" s="623"/>
      <c r="D39" s="623"/>
      <c r="E39" s="623"/>
      <c r="F39" s="76" t="s">
        <v>279</v>
      </c>
      <c r="G39" s="61" t="s">
        <v>167</v>
      </c>
      <c r="H39" s="441">
        <f>'Ведомственные расходы'!G130</f>
        <v>490000</v>
      </c>
      <c r="I39" s="438"/>
      <c r="J39" s="442"/>
      <c r="K39" s="442"/>
      <c r="L39" s="229">
        <f>'Ведомственные расходы'!N130</f>
        <v>0</v>
      </c>
      <c r="M39" s="420">
        <f>H39+L39</f>
        <v>490000</v>
      </c>
    </row>
    <row r="40" spans="1:13" ht="25.5" customHeight="1">
      <c r="A40" s="601" t="s">
        <v>288</v>
      </c>
      <c r="B40" s="602"/>
      <c r="C40" s="602"/>
      <c r="D40" s="602"/>
      <c r="E40" s="602"/>
      <c r="F40" s="75" t="s">
        <v>276</v>
      </c>
      <c r="G40" s="77"/>
      <c r="H40" s="436">
        <f>H41+H42+H43</f>
        <v>1446041.6300000001</v>
      </c>
      <c r="I40" s="437">
        <f>I41+I42</f>
        <v>0</v>
      </c>
      <c r="J40" s="437" t="e">
        <f>J41+J42</f>
        <v>#REF!</v>
      </c>
      <c r="K40" s="437">
        <f>K41+K42</f>
        <v>0</v>
      </c>
      <c r="L40" s="452">
        <f>L43</f>
        <v>84000</v>
      </c>
      <c r="M40" s="432">
        <f>M43</f>
        <v>1530041.6300000001</v>
      </c>
    </row>
    <row r="41" spans="1:13" ht="21" customHeight="1" hidden="1">
      <c r="A41" s="603" t="s">
        <v>280</v>
      </c>
      <c r="B41" s="604"/>
      <c r="C41" s="604"/>
      <c r="D41" s="604"/>
      <c r="E41" s="604"/>
      <c r="F41" s="61" t="s">
        <v>276</v>
      </c>
      <c r="G41" s="62" t="s">
        <v>274</v>
      </c>
      <c r="H41" s="229">
        <f>'По разделам и подразделам'!F100</f>
        <v>0</v>
      </c>
      <c r="I41" s="438">
        <f>H41-K41</f>
        <v>0</v>
      </c>
      <c r="J41" s="439" t="e">
        <f>'По разделам и подразделам'!#REF!</f>
        <v>#REF!</v>
      </c>
      <c r="K41" s="440"/>
      <c r="L41" s="229">
        <f>L42</f>
        <v>0</v>
      </c>
      <c r="M41" s="420">
        <f>K41+L41</f>
        <v>0</v>
      </c>
    </row>
    <row r="42" spans="1:13" ht="21" customHeight="1" hidden="1">
      <c r="A42" s="603" t="s">
        <v>302</v>
      </c>
      <c r="B42" s="604"/>
      <c r="C42" s="604"/>
      <c r="D42" s="604"/>
      <c r="E42" s="604"/>
      <c r="F42" s="61" t="s">
        <v>276</v>
      </c>
      <c r="G42" s="62" t="s">
        <v>277</v>
      </c>
      <c r="H42" s="229"/>
      <c r="I42" s="438">
        <f>H42-K42</f>
        <v>0</v>
      </c>
      <c r="J42" s="439">
        <f>'По разделам и подразделам'!H121</f>
        <v>0</v>
      </c>
      <c r="K42" s="440"/>
      <c r="L42" s="229">
        <f>'[3]Ведомственные расходы'!Q187</f>
        <v>0</v>
      </c>
      <c r="M42" s="420">
        <f>K42+L42</f>
        <v>0</v>
      </c>
    </row>
    <row r="43" spans="1:13" ht="21" customHeight="1">
      <c r="A43" s="603" t="s">
        <v>481</v>
      </c>
      <c r="B43" s="604"/>
      <c r="C43" s="604"/>
      <c r="D43" s="604"/>
      <c r="E43" s="604"/>
      <c r="F43" s="61" t="s">
        <v>276</v>
      </c>
      <c r="G43" s="61" t="s">
        <v>278</v>
      </c>
      <c r="H43" s="229">
        <f>'Ведомственные расходы'!G181</f>
        <v>1446041.6300000001</v>
      </c>
      <c r="I43" s="438">
        <f>H43-K43</f>
        <v>1446041.6300000001</v>
      </c>
      <c r="J43" s="439"/>
      <c r="K43" s="440"/>
      <c r="L43" s="229">
        <f>'Ведомственные расходы'!N137</f>
        <v>84000</v>
      </c>
      <c r="M43" s="420">
        <f>H43+L43</f>
        <v>1530041.6300000001</v>
      </c>
    </row>
    <row r="44" spans="1:13" ht="24" customHeight="1">
      <c r="A44" s="601" t="s">
        <v>222</v>
      </c>
      <c r="B44" s="602"/>
      <c r="C44" s="602"/>
      <c r="D44" s="602"/>
      <c r="E44" s="602"/>
      <c r="F44" s="75" t="s">
        <v>275</v>
      </c>
      <c r="G44" s="62"/>
      <c r="H44" s="446">
        <f>H45</f>
        <v>1165003.97</v>
      </c>
      <c r="I44" s="447">
        <f>H44</f>
        <v>1165003.97</v>
      </c>
      <c r="J44" s="447">
        <f>J45</f>
        <v>0</v>
      </c>
      <c r="K44" s="448"/>
      <c r="L44" s="452">
        <f>L45</f>
        <v>858670</v>
      </c>
      <c r="M44" s="432">
        <f>M45</f>
        <v>2023673.97</v>
      </c>
    </row>
    <row r="45" spans="1:13" ht="19.5" customHeight="1">
      <c r="A45" s="603" t="s">
        <v>298</v>
      </c>
      <c r="B45" s="604"/>
      <c r="C45" s="604"/>
      <c r="D45" s="604"/>
      <c r="E45" s="604"/>
      <c r="F45" s="61" t="s">
        <v>275</v>
      </c>
      <c r="G45" s="62" t="s">
        <v>274</v>
      </c>
      <c r="H45" s="229">
        <f>'Ведомственные расходы'!G231</f>
        <v>1165003.97</v>
      </c>
      <c r="I45" s="438">
        <f>H45-K45</f>
        <v>1165003.97</v>
      </c>
      <c r="J45" s="439"/>
      <c r="K45" s="440"/>
      <c r="L45" s="229">
        <f>'Ведомственные расходы'!N230</f>
        <v>858670</v>
      </c>
      <c r="M45" s="420">
        <f>H45+L45</f>
        <v>2023673.97</v>
      </c>
    </row>
    <row r="46" spans="1:13" ht="21" customHeight="1" hidden="1">
      <c r="A46" s="608" t="s">
        <v>166</v>
      </c>
      <c r="B46" s="609"/>
      <c r="C46" s="609"/>
      <c r="D46" s="609"/>
      <c r="E46" s="609"/>
      <c r="F46" s="79" t="s">
        <v>297</v>
      </c>
      <c r="G46" s="80"/>
      <c r="H46" s="446">
        <f aca="true" t="shared" si="3" ref="H46:M46">H47</f>
        <v>0</v>
      </c>
      <c r="I46" s="447">
        <f t="shared" si="3"/>
        <v>0</v>
      </c>
      <c r="J46" s="447" t="e">
        <f t="shared" si="3"/>
        <v>#REF!</v>
      </c>
      <c r="K46" s="447">
        <f t="shared" si="3"/>
        <v>0</v>
      </c>
      <c r="L46" s="452">
        <f t="shared" si="3"/>
        <v>0</v>
      </c>
      <c r="M46" s="432">
        <f t="shared" si="3"/>
        <v>0</v>
      </c>
    </row>
    <row r="47" spans="1:13" ht="15.75" customHeight="1" hidden="1">
      <c r="A47" s="603" t="s">
        <v>165</v>
      </c>
      <c r="B47" s="604"/>
      <c r="C47" s="604"/>
      <c r="D47" s="604"/>
      <c r="E47" s="604"/>
      <c r="F47" s="61" t="s">
        <v>297</v>
      </c>
      <c r="G47" s="61" t="s">
        <v>277</v>
      </c>
      <c r="H47" s="229">
        <f>'Ведомственные расходы'!G243</f>
        <v>0</v>
      </c>
      <c r="I47" s="438">
        <f>H47-K47</f>
        <v>0</v>
      </c>
      <c r="J47" s="439" t="e">
        <f>'По разделам и подразделам'!#REF!</f>
        <v>#REF!</v>
      </c>
      <c r="K47" s="440"/>
      <c r="L47" s="229">
        <f>'Ведомственные расходы'!N242</f>
        <v>0</v>
      </c>
      <c r="M47" s="420">
        <f>H47+L47</f>
        <v>0</v>
      </c>
    </row>
    <row r="48" spans="1:13" ht="28.5" customHeight="1" thickBot="1">
      <c r="A48" s="606" t="s">
        <v>289</v>
      </c>
      <c r="B48" s="607"/>
      <c r="C48" s="607"/>
      <c r="D48" s="607"/>
      <c r="E48" s="607"/>
      <c r="F48" s="81"/>
      <c r="G48" s="82"/>
      <c r="H48" s="255">
        <f>H15+H31+H34+H37+H40+H44+H46</f>
        <v>6498118.18</v>
      </c>
      <c r="I48" s="449" t="e">
        <f>I15+I40+I44+I46+#REF!+I31</f>
        <v>#REF!</v>
      </c>
      <c r="J48" s="449" t="e">
        <f>J15+J40+J44+J46+#REF!+J31</f>
        <v>#REF!</v>
      </c>
      <c r="K48" s="449" t="e">
        <f>K15+K40+K44+K46+#REF!+K31</f>
        <v>#REF!</v>
      </c>
      <c r="L48" s="253">
        <f>L15+L31+L37+L40+L44+L46</f>
        <v>1068000</v>
      </c>
      <c r="M48" s="453">
        <f>H48+L48</f>
        <v>7566118.18</v>
      </c>
    </row>
    <row r="49" spans="1:11" ht="18">
      <c r="A49" s="44"/>
      <c r="B49" s="44"/>
      <c r="C49" s="44"/>
      <c r="D49" s="44"/>
      <c r="E49" s="44"/>
      <c r="F49" s="9"/>
      <c r="G49" s="20"/>
      <c r="H49" s="20"/>
      <c r="I49" s="21"/>
      <c r="J49" s="21"/>
      <c r="K49" s="21"/>
    </row>
    <row r="50" spans="1:11" ht="15.75">
      <c r="A50" s="605"/>
      <c r="B50" s="605"/>
      <c r="C50" s="605"/>
      <c r="D50" s="605"/>
      <c r="E50" s="605"/>
      <c r="F50" s="1"/>
      <c r="G50" s="600"/>
      <c r="H50" s="600"/>
      <c r="I50" s="21"/>
      <c r="J50" s="21"/>
      <c r="K50" s="21"/>
    </row>
    <row r="51" spans="7:11" ht="12.75">
      <c r="G51" s="21"/>
      <c r="H51" s="21"/>
      <c r="I51" s="21"/>
      <c r="J51" s="21"/>
      <c r="K51" s="21"/>
    </row>
    <row r="52" spans="7:11" ht="12.75">
      <c r="G52" s="21"/>
      <c r="H52" s="21"/>
      <c r="I52" s="21"/>
      <c r="J52" s="21"/>
      <c r="K52" s="21"/>
    </row>
    <row r="53" spans="7:11" ht="12.75">
      <c r="G53" s="21"/>
      <c r="H53" s="21"/>
      <c r="I53" s="21"/>
      <c r="J53" s="21"/>
      <c r="K53" s="21"/>
    </row>
    <row r="54" spans="7:11" ht="12.75">
      <c r="G54" s="21"/>
      <c r="H54" s="21"/>
      <c r="I54" s="21"/>
      <c r="J54" s="21"/>
      <c r="K54" s="21"/>
    </row>
    <row r="55" spans="7:11" ht="12.75">
      <c r="G55" s="21"/>
      <c r="H55" s="21"/>
      <c r="I55" s="21"/>
      <c r="J55" s="21"/>
      <c r="K55" s="21"/>
    </row>
    <row r="56" spans="7:11" ht="12.75">
      <c r="G56" s="21"/>
      <c r="H56" s="21"/>
      <c r="I56" s="21"/>
      <c r="J56" s="21"/>
      <c r="K56" s="21"/>
    </row>
    <row r="57" spans="7:11" ht="12.75">
      <c r="G57" s="21"/>
      <c r="H57" s="21"/>
      <c r="I57" s="21"/>
      <c r="J57" s="21"/>
      <c r="K57" s="21"/>
    </row>
    <row r="58" spans="7:11" ht="12.75">
      <c r="G58" s="21"/>
      <c r="H58" s="21"/>
      <c r="I58" s="21"/>
      <c r="J58" s="21"/>
      <c r="K58" s="21"/>
    </row>
    <row r="59" spans="7:11" ht="12.75">
      <c r="G59" s="21"/>
      <c r="H59" s="21"/>
      <c r="I59" s="21"/>
      <c r="J59" s="21"/>
      <c r="K59" s="21"/>
    </row>
    <row r="60" spans="7:11" ht="12.75">
      <c r="G60" s="21"/>
      <c r="H60" s="21"/>
      <c r="I60" s="21"/>
      <c r="J60" s="21"/>
      <c r="K60" s="21"/>
    </row>
    <row r="61" spans="7:11" ht="12.75">
      <c r="G61" s="21"/>
      <c r="H61" s="21"/>
      <c r="I61" s="21"/>
      <c r="J61" s="21"/>
      <c r="K61" s="21"/>
    </row>
    <row r="62" spans="7:11" ht="12.75">
      <c r="G62" s="21"/>
      <c r="H62" s="21"/>
      <c r="I62" s="21"/>
      <c r="J62" s="21"/>
      <c r="K62" s="21"/>
    </row>
    <row r="63" spans="7:11" ht="12.75">
      <c r="G63" s="21"/>
      <c r="H63" s="21"/>
      <c r="I63" s="21"/>
      <c r="J63" s="21"/>
      <c r="K63" s="21"/>
    </row>
    <row r="64" spans="7:11" ht="12.75">
      <c r="G64" s="21"/>
      <c r="H64" s="21"/>
      <c r="I64" s="21"/>
      <c r="J64" s="21"/>
      <c r="K64" s="21"/>
    </row>
    <row r="65" spans="7:11" ht="12.75">
      <c r="G65" s="21"/>
      <c r="H65" s="21"/>
      <c r="I65" s="21"/>
      <c r="J65" s="21"/>
      <c r="K65" s="21"/>
    </row>
    <row r="66" spans="7:11" ht="12.75">
      <c r="G66" s="21"/>
      <c r="H66" s="21"/>
      <c r="I66" s="21"/>
      <c r="J66" s="21"/>
      <c r="K66" s="21"/>
    </row>
    <row r="67" spans="7:11" ht="12.75">
      <c r="G67" s="21"/>
      <c r="H67" s="21"/>
      <c r="I67" s="21"/>
      <c r="J67" s="21"/>
      <c r="K67" s="21"/>
    </row>
    <row r="68" spans="7:11" ht="12.75">
      <c r="G68" s="21"/>
      <c r="H68" s="21"/>
      <c r="I68" s="21"/>
      <c r="J68" s="21"/>
      <c r="K68" s="21"/>
    </row>
    <row r="69" spans="7:11" ht="12.75">
      <c r="G69" s="21"/>
      <c r="H69" s="21"/>
      <c r="I69" s="21"/>
      <c r="J69" s="21"/>
      <c r="K69" s="21"/>
    </row>
    <row r="70" spans="7:11" ht="12.75">
      <c r="G70" s="21"/>
      <c r="H70" s="21"/>
      <c r="I70" s="21"/>
      <c r="J70" s="21"/>
      <c r="K70" s="21"/>
    </row>
    <row r="71" spans="7:11" ht="12.75">
      <c r="G71" s="21"/>
      <c r="H71" s="21"/>
      <c r="I71" s="21"/>
      <c r="J71" s="21"/>
      <c r="K71" s="21"/>
    </row>
    <row r="72" spans="7:11" ht="12.75">
      <c r="G72" s="21"/>
      <c r="H72" s="21"/>
      <c r="I72" s="21"/>
      <c r="J72" s="21"/>
      <c r="K72" s="21"/>
    </row>
    <row r="73" spans="7:11" ht="12.75">
      <c r="G73" s="21"/>
      <c r="H73" s="21"/>
      <c r="I73" s="21"/>
      <c r="J73" s="21"/>
      <c r="K73" s="21"/>
    </row>
    <row r="74" spans="7:11" ht="12.75">
      <c r="G74" s="21"/>
      <c r="H74" s="21"/>
      <c r="I74" s="21"/>
      <c r="J74" s="21"/>
      <c r="K74" s="21"/>
    </row>
    <row r="75" spans="7:11" ht="12.75">
      <c r="G75" s="21"/>
      <c r="H75" s="21"/>
      <c r="I75" s="21"/>
      <c r="J75" s="21"/>
      <c r="K75" s="21"/>
    </row>
    <row r="76" spans="7:11" ht="12.75">
      <c r="G76" s="21"/>
      <c r="H76" s="21"/>
      <c r="I76" s="21"/>
      <c r="J76" s="21"/>
      <c r="K76" s="21"/>
    </row>
    <row r="77" spans="7:11" ht="12.75">
      <c r="G77" s="21"/>
      <c r="H77" s="21"/>
      <c r="I77" s="21"/>
      <c r="J77" s="21"/>
      <c r="K77" s="21"/>
    </row>
    <row r="78" spans="7:11" ht="12.75">
      <c r="G78" s="21"/>
      <c r="H78" s="21"/>
      <c r="I78" s="21"/>
      <c r="J78" s="21"/>
      <c r="K78" s="21"/>
    </row>
    <row r="79" spans="7:11" ht="12.75">
      <c r="G79" s="21"/>
      <c r="H79" s="21"/>
      <c r="I79" s="21"/>
      <c r="J79" s="21"/>
      <c r="K79" s="21"/>
    </row>
    <row r="80" spans="7:11" ht="12.75">
      <c r="G80" s="21"/>
      <c r="H80" s="21"/>
      <c r="I80" s="21"/>
      <c r="J80" s="21"/>
      <c r="K80" s="21"/>
    </row>
    <row r="81" spans="7:11" ht="12.75">
      <c r="G81" s="21"/>
      <c r="H81" s="21"/>
      <c r="I81" s="21"/>
      <c r="J81" s="21"/>
      <c r="K81" s="21"/>
    </row>
    <row r="82" spans="7:11" ht="12.75">
      <c r="G82" s="21"/>
      <c r="H82" s="21"/>
      <c r="I82" s="21"/>
      <c r="J82" s="21"/>
      <c r="K82" s="21"/>
    </row>
    <row r="83" spans="7:11" ht="12.75">
      <c r="G83" s="21"/>
      <c r="H83" s="21"/>
      <c r="I83" s="21"/>
      <c r="J83" s="21"/>
      <c r="K83" s="21"/>
    </row>
    <row r="84" spans="7:11" ht="12.75">
      <c r="G84" s="21"/>
      <c r="H84" s="21"/>
      <c r="I84" s="21"/>
      <c r="J84" s="21"/>
      <c r="K84" s="21"/>
    </row>
    <row r="85" spans="7:11" ht="12.75">
      <c r="G85" s="21"/>
      <c r="H85" s="21"/>
      <c r="I85" s="21"/>
      <c r="J85" s="21"/>
      <c r="K85" s="21"/>
    </row>
    <row r="86" spans="7:11" ht="12.75">
      <c r="G86" s="21"/>
      <c r="H86" s="21"/>
      <c r="I86" s="21"/>
      <c r="J86" s="21"/>
      <c r="K86" s="21"/>
    </row>
    <row r="87" spans="7:11" ht="12.75">
      <c r="G87" s="21"/>
      <c r="H87" s="21"/>
      <c r="I87" s="21"/>
      <c r="J87" s="21"/>
      <c r="K87" s="21"/>
    </row>
    <row r="88" spans="7:11" ht="12.75">
      <c r="G88" s="21"/>
      <c r="H88" s="21"/>
      <c r="I88" s="21"/>
      <c r="J88" s="21"/>
      <c r="K88" s="21"/>
    </row>
    <row r="89" spans="7:11" ht="12.75">
      <c r="G89" s="21"/>
      <c r="H89" s="21"/>
      <c r="I89" s="21"/>
      <c r="J89" s="21"/>
      <c r="K89" s="21"/>
    </row>
    <row r="90" spans="7:11" ht="12.75">
      <c r="G90" s="21"/>
      <c r="H90" s="21"/>
      <c r="I90" s="21"/>
      <c r="J90" s="21"/>
      <c r="K90" s="21"/>
    </row>
    <row r="91" spans="7:11" ht="12.75">
      <c r="G91" s="21"/>
      <c r="H91" s="21"/>
      <c r="I91" s="21"/>
      <c r="J91" s="21"/>
      <c r="K91" s="21"/>
    </row>
    <row r="92" spans="7:11" ht="12.75">
      <c r="G92" s="21"/>
      <c r="H92" s="21"/>
      <c r="I92" s="21"/>
      <c r="J92" s="21"/>
      <c r="K92" s="21"/>
    </row>
    <row r="93" spans="7:11" ht="12.75">
      <c r="G93" s="21"/>
      <c r="H93" s="21"/>
      <c r="I93" s="21"/>
      <c r="J93" s="21"/>
      <c r="K93" s="21"/>
    </row>
    <row r="94" spans="7:11" ht="12.75">
      <c r="G94" s="21"/>
      <c r="H94" s="21"/>
      <c r="I94" s="21"/>
      <c r="J94" s="21"/>
      <c r="K94" s="21"/>
    </row>
    <row r="95" spans="7:11" ht="12.75">
      <c r="G95" s="21"/>
      <c r="H95" s="21"/>
      <c r="I95" s="21"/>
      <c r="J95" s="21"/>
      <c r="K95" s="21"/>
    </row>
    <row r="96" spans="7:11" ht="12.75">
      <c r="G96" s="21"/>
      <c r="H96" s="21"/>
      <c r="I96" s="21"/>
      <c r="J96" s="21"/>
      <c r="K96" s="21"/>
    </row>
    <row r="97" spans="7:11" ht="12.75">
      <c r="G97" s="21"/>
      <c r="H97" s="21"/>
      <c r="I97" s="21"/>
      <c r="J97" s="21"/>
      <c r="K97" s="21"/>
    </row>
    <row r="98" spans="7:11" ht="12.75">
      <c r="G98" s="21"/>
      <c r="H98" s="21"/>
      <c r="I98" s="21"/>
      <c r="J98" s="21"/>
      <c r="K98" s="21"/>
    </row>
    <row r="99" spans="7:11" ht="12.75">
      <c r="G99" s="21"/>
      <c r="H99" s="21"/>
      <c r="I99" s="21"/>
      <c r="J99" s="21"/>
      <c r="K99" s="21"/>
    </row>
    <row r="100" spans="7:11" ht="12.75">
      <c r="G100" s="21"/>
      <c r="H100" s="21"/>
      <c r="I100" s="21"/>
      <c r="J100" s="21"/>
      <c r="K100" s="21"/>
    </row>
    <row r="101" spans="7:11" ht="12.75">
      <c r="G101" s="21"/>
      <c r="H101" s="21"/>
      <c r="I101" s="21"/>
      <c r="J101" s="21"/>
      <c r="K101" s="21"/>
    </row>
    <row r="102" spans="7:11" ht="12.75">
      <c r="G102" s="21"/>
      <c r="H102" s="21"/>
      <c r="I102" s="21"/>
      <c r="J102" s="21"/>
      <c r="K102" s="21"/>
    </row>
    <row r="103" spans="7:11" ht="12.75">
      <c r="G103" s="21"/>
      <c r="H103" s="21"/>
      <c r="I103" s="21"/>
      <c r="J103" s="21"/>
      <c r="K103" s="21"/>
    </row>
    <row r="104" spans="7:11" ht="12.75">
      <c r="G104" s="21"/>
      <c r="H104" s="21"/>
      <c r="I104" s="21"/>
      <c r="J104" s="21"/>
      <c r="K104" s="21"/>
    </row>
    <row r="105" spans="7:11" ht="12.75">
      <c r="G105" s="21"/>
      <c r="H105" s="21"/>
      <c r="I105" s="21"/>
      <c r="J105" s="21"/>
      <c r="K105" s="21"/>
    </row>
    <row r="106" spans="7:11" ht="12.75">
      <c r="G106" s="21"/>
      <c r="H106" s="21"/>
      <c r="I106" s="21"/>
      <c r="J106" s="21"/>
      <c r="K106" s="21"/>
    </row>
    <row r="107" spans="7:11" ht="12.75">
      <c r="G107" s="21"/>
      <c r="H107" s="21"/>
      <c r="I107" s="21"/>
      <c r="J107" s="21"/>
      <c r="K107" s="21"/>
    </row>
    <row r="108" spans="7:11" ht="12.75">
      <c r="G108" s="21"/>
      <c r="H108" s="21"/>
      <c r="I108" s="21"/>
      <c r="J108" s="21"/>
      <c r="K108" s="21"/>
    </row>
    <row r="109" spans="7:11" ht="12.75">
      <c r="G109" s="21"/>
      <c r="H109" s="21"/>
      <c r="I109" s="21"/>
      <c r="J109" s="21"/>
      <c r="K109" s="21"/>
    </row>
    <row r="110" spans="7:11" ht="12.75">
      <c r="G110" s="21"/>
      <c r="H110" s="21"/>
      <c r="I110" s="21"/>
      <c r="J110" s="21"/>
      <c r="K110" s="21"/>
    </row>
    <row r="111" spans="7:11" ht="12.75">
      <c r="G111" s="21"/>
      <c r="H111" s="21"/>
      <c r="I111" s="21"/>
      <c r="J111" s="21"/>
      <c r="K111" s="21"/>
    </row>
    <row r="112" spans="7:11" ht="12.75">
      <c r="G112" s="21"/>
      <c r="H112" s="21"/>
      <c r="I112" s="21"/>
      <c r="J112" s="21"/>
      <c r="K112" s="21"/>
    </row>
    <row r="113" spans="7:11" ht="12.75">
      <c r="G113" s="21"/>
      <c r="H113" s="21"/>
      <c r="I113" s="21"/>
      <c r="J113" s="21"/>
      <c r="K113" s="21"/>
    </row>
    <row r="114" spans="7:11" ht="12.75">
      <c r="G114" s="21"/>
      <c r="H114" s="21"/>
      <c r="I114" s="21"/>
      <c r="J114" s="21"/>
      <c r="K114" s="21"/>
    </row>
    <row r="115" spans="7:11" ht="12.75">
      <c r="G115" s="21"/>
      <c r="H115" s="21"/>
      <c r="I115" s="21"/>
      <c r="J115" s="21"/>
      <c r="K115" s="21"/>
    </row>
    <row r="116" spans="7:11" ht="12.75">
      <c r="G116" s="21"/>
      <c r="H116" s="21"/>
      <c r="I116" s="21"/>
      <c r="J116" s="21"/>
      <c r="K116" s="21"/>
    </row>
    <row r="117" spans="7:11" ht="12.75">
      <c r="G117" s="21"/>
      <c r="H117" s="21"/>
      <c r="I117" s="21"/>
      <c r="J117" s="21"/>
      <c r="K117" s="21"/>
    </row>
    <row r="118" spans="7:11" ht="12.75">
      <c r="G118" s="21"/>
      <c r="H118" s="21"/>
      <c r="I118" s="21"/>
      <c r="J118" s="21"/>
      <c r="K118" s="21"/>
    </row>
    <row r="119" spans="7:11" ht="12.75">
      <c r="G119" s="21"/>
      <c r="H119" s="21"/>
      <c r="I119" s="21"/>
      <c r="J119" s="21"/>
      <c r="K119" s="21"/>
    </row>
    <row r="120" spans="7:11" ht="12.75">
      <c r="G120" s="21"/>
      <c r="H120" s="21"/>
      <c r="I120" s="21"/>
      <c r="J120" s="21"/>
      <c r="K120" s="21"/>
    </row>
    <row r="121" spans="7:11" ht="12.75">
      <c r="G121" s="21"/>
      <c r="H121" s="21"/>
      <c r="I121" s="21"/>
      <c r="J121" s="21"/>
      <c r="K121" s="21"/>
    </row>
    <row r="122" spans="7:11" ht="12.75">
      <c r="G122" s="21"/>
      <c r="H122" s="21"/>
      <c r="I122" s="21"/>
      <c r="J122" s="21"/>
      <c r="K122" s="21"/>
    </row>
    <row r="123" spans="7:11" ht="12.75">
      <c r="G123" s="21"/>
      <c r="H123" s="21"/>
      <c r="I123" s="21"/>
      <c r="J123" s="21"/>
      <c r="K123" s="21"/>
    </row>
    <row r="124" spans="7:11" ht="12.75">
      <c r="G124" s="21"/>
      <c r="H124" s="21"/>
      <c r="I124" s="21"/>
      <c r="J124" s="21"/>
      <c r="K124" s="21"/>
    </row>
    <row r="125" spans="7:11" ht="12.75">
      <c r="G125" s="21"/>
      <c r="H125" s="21"/>
      <c r="I125" s="21"/>
      <c r="J125" s="21"/>
      <c r="K125" s="21"/>
    </row>
    <row r="126" spans="7:11" ht="12.75">
      <c r="G126" s="21"/>
      <c r="H126" s="21"/>
      <c r="I126" s="21"/>
      <c r="J126" s="21"/>
      <c r="K126" s="21"/>
    </row>
    <row r="127" spans="7:11" ht="12.75">
      <c r="G127" s="21"/>
      <c r="H127" s="21"/>
      <c r="I127" s="21"/>
      <c r="J127" s="21"/>
      <c r="K127" s="21"/>
    </row>
    <row r="128" spans="7:11" ht="12.75">
      <c r="G128" s="21"/>
      <c r="H128" s="21"/>
      <c r="I128" s="21"/>
      <c r="J128" s="21"/>
      <c r="K128" s="21"/>
    </row>
    <row r="129" spans="7:11" ht="12.75">
      <c r="G129" s="21"/>
      <c r="H129" s="21"/>
      <c r="I129" s="21"/>
      <c r="J129" s="21"/>
      <c r="K129" s="21"/>
    </row>
    <row r="130" spans="7:11" ht="12.75">
      <c r="G130" s="21"/>
      <c r="H130" s="21"/>
      <c r="I130" s="21"/>
      <c r="J130" s="21"/>
      <c r="K130" s="21"/>
    </row>
    <row r="131" spans="7:11" ht="12.75">
      <c r="G131" s="21"/>
      <c r="H131" s="21"/>
      <c r="I131" s="21"/>
      <c r="J131" s="21"/>
      <c r="K131" s="21"/>
    </row>
    <row r="132" spans="7:11" ht="12.75">
      <c r="G132" s="21"/>
      <c r="H132" s="21"/>
      <c r="I132" s="21"/>
      <c r="J132" s="21"/>
      <c r="K132" s="21"/>
    </row>
    <row r="133" spans="7:11" ht="12.75">
      <c r="G133" s="21"/>
      <c r="H133" s="21"/>
      <c r="I133" s="21"/>
      <c r="J133" s="21"/>
      <c r="K133" s="21"/>
    </row>
    <row r="134" spans="7:11" ht="12.75">
      <c r="G134" s="21"/>
      <c r="H134" s="21"/>
      <c r="I134" s="21"/>
      <c r="J134" s="21"/>
      <c r="K134" s="21"/>
    </row>
    <row r="135" spans="7:11" ht="12.75">
      <c r="G135" s="21"/>
      <c r="H135" s="21"/>
      <c r="I135" s="21"/>
      <c r="J135" s="21"/>
      <c r="K135" s="21"/>
    </row>
    <row r="136" spans="7:11" ht="12.75">
      <c r="G136" s="21"/>
      <c r="H136" s="21"/>
      <c r="I136" s="21"/>
      <c r="J136" s="21"/>
      <c r="K136" s="21"/>
    </row>
    <row r="137" spans="7:11" ht="12.75">
      <c r="G137" s="21"/>
      <c r="H137" s="21"/>
      <c r="I137" s="21"/>
      <c r="J137" s="21"/>
      <c r="K137" s="21"/>
    </row>
    <row r="138" spans="7:11" ht="12.75">
      <c r="G138" s="21"/>
      <c r="H138" s="21"/>
      <c r="I138" s="21"/>
      <c r="J138" s="21"/>
      <c r="K138" s="21"/>
    </row>
    <row r="139" spans="7:11" ht="12.75">
      <c r="G139" s="21"/>
      <c r="H139" s="21"/>
      <c r="I139" s="21"/>
      <c r="J139" s="21"/>
      <c r="K139" s="21"/>
    </row>
    <row r="140" spans="7:11" ht="12.75">
      <c r="G140" s="21"/>
      <c r="H140" s="21"/>
      <c r="I140" s="21"/>
      <c r="J140" s="21"/>
      <c r="K140" s="21"/>
    </row>
    <row r="141" spans="7:11" ht="12.75">
      <c r="G141" s="21"/>
      <c r="H141" s="21"/>
      <c r="I141" s="21"/>
      <c r="J141" s="21"/>
      <c r="K141" s="21"/>
    </row>
    <row r="142" spans="7:11" ht="12.75">
      <c r="G142" s="21"/>
      <c r="H142" s="21"/>
      <c r="I142" s="21"/>
      <c r="J142" s="21"/>
      <c r="K142" s="21"/>
    </row>
    <row r="143" spans="7:11" ht="12.75">
      <c r="G143" s="21"/>
      <c r="H143" s="21"/>
      <c r="I143" s="21"/>
      <c r="J143" s="21"/>
      <c r="K143" s="21"/>
    </row>
    <row r="144" spans="7:11" ht="12.75">
      <c r="G144" s="21"/>
      <c r="H144" s="21"/>
      <c r="I144" s="21"/>
      <c r="J144" s="21"/>
      <c r="K144" s="21"/>
    </row>
    <row r="145" spans="7:11" ht="12.75">
      <c r="G145" s="21"/>
      <c r="H145" s="21"/>
      <c r="I145" s="21"/>
      <c r="J145" s="21"/>
      <c r="K145" s="21"/>
    </row>
    <row r="146" spans="7:11" ht="12.75">
      <c r="G146" s="21"/>
      <c r="H146" s="21"/>
      <c r="I146" s="21"/>
      <c r="J146" s="21"/>
      <c r="K146" s="21"/>
    </row>
    <row r="147" spans="7:11" ht="12.75">
      <c r="G147" s="21"/>
      <c r="H147" s="21"/>
      <c r="I147" s="21"/>
      <c r="J147" s="21"/>
      <c r="K147" s="21"/>
    </row>
    <row r="148" spans="7:11" ht="12.75">
      <c r="G148" s="21"/>
      <c r="H148" s="21"/>
      <c r="I148" s="21"/>
      <c r="J148" s="21"/>
      <c r="K148" s="21"/>
    </row>
    <row r="149" spans="7:11" ht="12.75">
      <c r="G149" s="21"/>
      <c r="H149" s="21"/>
      <c r="I149" s="21"/>
      <c r="J149" s="21"/>
      <c r="K149" s="21"/>
    </row>
    <row r="150" spans="7:11" ht="12.75">
      <c r="G150" s="21"/>
      <c r="H150" s="21"/>
      <c r="I150" s="21"/>
      <c r="J150" s="21"/>
      <c r="K150" s="21"/>
    </row>
    <row r="151" spans="7:11" ht="12.75">
      <c r="G151" s="21"/>
      <c r="H151" s="21"/>
      <c r="I151" s="21"/>
      <c r="J151" s="21"/>
      <c r="K151" s="21"/>
    </row>
    <row r="152" spans="7:11" ht="12.75">
      <c r="G152" s="21"/>
      <c r="H152" s="21"/>
      <c r="I152" s="21"/>
      <c r="J152" s="21"/>
      <c r="K152" s="21"/>
    </row>
    <row r="153" spans="7:11" ht="12.75">
      <c r="G153" s="21"/>
      <c r="H153" s="21"/>
      <c r="I153" s="21"/>
      <c r="J153" s="21"/>
      <c r="K153" s="21"/>
    </row>
    <row r="154" spans="7:11" ht="12.75">
      <c r="G154" s="21"/>
      <c r="H154" s="21"/>
      <c r="I154" s="21"/>
      <c r="J154" s="21"/>
      <c r="K154" s="21"/>
    </row>
    <row r="155" spans="7:11" ht="12.75">
      <c r="G155" s="21"/>
      <c r="H155" s="21"/>
      <c r="I155" s="21"/>
      <c r="J155" s="21"/>
      <c r="K155" s="21"/>
    </row>
    <row r="156" spans="7:11" ht="12.75">
      <c r="G156" s="21"/>
      <c r="H156" s="21"/>
      <c r="I156" s="21"/>
      <c r="J156" s="21"/>
      <c r="K156" s="21"/>
    </row>
    <row r="157" spans="7:11" ht="12.75">
      <c r="G157" s="21"/>
      <c r="H157" s="21"/>
      <c r="I157" s="21"/>
      <c r="J157" s="21"/>
      <c r="K157" s="21"/>
    </row>
    <row r="158" spans="7:11" ht="12.75">
      <c r="G158" s="21"/>
      <c r="H158" s="21"/>
      <c r="I158" s="21"/>
      <c r="J158" s="21"/>
      <c r="K158" s="21"/>
    </row>
    <row r="159" spans="7:11" ht="12.75">
      <c r="G159" s="21"/>
      <c r="H159" s="21"/>
      <c r="I159" s="21"/>
      <c r="J159" s="21"/>
      <c r="K159" s="21"/>
    </row>
    <row r="160" spans="7:11" ht="12.75">
      <c r="G160" s="21"/>
      <c r="H160" s="21"/>
      <c r="I160" s="21"/>
      <c r="J160" s="21"/>
      <c r="K160" s="21"/>
    </row>
    <row r="161" spans="7:11" ht="12.75">
      <c r="G161" s="21"/>
      <c r="H161" s="21"/>
      <c r="I161" s="21"/>
      <c r="J161" s="21"/>
      <c r="K161" s="21"/>
    </row>
    <row r="162" spans="7:11" ht="12.75">
      <c r="G162" s="21"/>
      <c r="H162" s="21"/>
      <c r="I162" s="21"/>
      <c r="J162" s="21"/>
      <c r="K162" s="21"/>
    </row>
    <row r="163" spans="7:11" ht="12.75">
      <c r="G163" s="21"/>
      <c r="H163" s="21"/>
      <c r="I163" s="21"/>
      <c r="J163" s="21"/>
      <c r="K163" s="21"/>
    </row>
    <row r="164" spans="7:11" ht="12.75">
      <c r="G164" s="21"/>
      <c r="H164" s="21"/>
      <c r="I164" s="21"/>
      <c r="J164" s="21"/>
      <c r="K164" s="21"/>
    </row>
    <row r="165" spans="7:11" ht="12.75">
      <c r="G165" s="21"/>
      <c r="H165" s="21"/>
      <c r="I165" s="21"/>
      <c r="J165" s="21"/>
      <c r="K165" s="21"/>
    </row>
    <row r="166" spans="7:11" ht="12.75">
      <c r="G166" s="21"/>
      <c r="H166" s="21"/>
      <c r="I166" s="21"/>
      <c r="J166" s="21"/>
      <c r="K166" s="21"/>
    </row>
    <row r="167" spans="7:11" ht="12.75">
      <c r="G167" s="21"/>
      <c r="H167" s="21"/>
      <c r="I167" s="21"/>
      <c r="J167" s="21"/>
      <c r="K167" s="21"/>
    </row>
    <row r="168" spans="7:11" ht="12.75">
      <c r="G168" s="21"/>
      <c r="H168" s="21"/>
      <c r="I168" s="21"/>
      <c r="J168" s="21"/>
      <c r="K168" s="21"/>
    </row>
    <row r="169" spans="7:11" ht="12.75">
      <c r="G169" s="21"/>
      <c r="H169" s="21"/>
      <c r="I169" s="21"/>
      <c r="J169" s="21"/>
      <c r="K169" s="21"/>
    </row>
    <row r="170" spans="7:11" ht="12.75">
      <c r="G170" s="21"/>
      <c r="H170" s="21"/>
      <c r="I170" s="21"/>
      <c r="J170" s="21"/>
      <c r="K170" s="21"/>
    </row>
    <row r="171" spans="7:11" ht="12.75">
      <c r="G171" s="21"/>
      <c r="H171" s="21"/>
      <c r="I171" s="21"/>
      <c r="J171" s="21"/>
      <c r="K171" s="21"/>
    </row>
    <row r="172" spans="7:11" ht="12.75">
      <c r="G172" s="21"/>
      <c r="H172" s="21"/>
      <c r="I172" s="21"/>
      <c r="J172" s="21"/>
      <c r="K172" s="21"/>
    </row>
    <row r="173" spans="7:11" ht="12.75">
      <c r="G173" s="21"/>
      <c r="H173" s="21"/>
      <c r="I173" s="21"/>
      <c r="J173" s="21"/>
      <c r="K173" s="21"/>
    </row>
    <row r="174" spans="7:11" ht="12.75">
      <c r="G174" s="21"/>
      <c r="H174" s="21"/>
      <c r="I174" s="21"/>
      <c r="J174" s="21"/>
      <c r="K174" s="21"/>
    </row>
    <row r="175" spans="7:11" ht="12.75">
      <c r="G175" s="21"/>
      <c r="H175" s="21"/>
      <c r="I175" s="21"/>
      <c r="J175" s="21"/>
      <c r="K175" s="21"/>
    </row>
    <row r="176" spans="7:11" ht="12.75">
      <c r="G176" s="21"/>
      <c r="H176" s="21"/>
      <c r="I176" s="21"/>
      <c r="J176" s="21"/>
      <c r="K176" s="21"/>
    </row>
    <row r="177" spans="7:11" ht="12.75">
      <c r="G177" s="21"/>
      <c r="H177" s="21"/>
      <c r="I177" s="21"/>
      <c r="J177" s="21"/>
      <c r="K177" s="21"/>
    </row>
    <row r="178" spans="7:11" ht="12.75">
      <c r="G178" s="21"/>
      <c r="H178" s="21"/>
      <c r="I178" s="21"/>
      <c r="J178" s="21"/>
      <c r="K178" s="21"/>
    </row>
    <row r="179" spans="7:11" ht="12.75">
      <c r="G179" s="21"/>
      <c r="H179" s="21"/>
      <c r="I179" s="21"/>
      <c r="J179" s="21"/>
      <c r="K179" s="21"/>
    </row>
    <row r="180" spans="7:11" ht="12.75">
      <c r="G180" s="21"/>
      <c r="H180" s="21"/>
      <c r="I180" s="21"/>
      <c r="J180" s="21"/>
      <c r="K180" s="21"/>
    </row>
    <row r="181" spans="7:11" ht="12.75">
      <c r="G181" s="21"/>
      <c r="H181" s="21"/>
      <c r="I181" s="21"/>
      <c r="J181" s="21"/>
      <c r="K181" s="21"/>
    </row>
    <row r="182" spans="7:11" ht="12.75">
      <c r="G182" s="21"/>
      <c r="H182" s="21"/>
      <c r="I182" s="21"/>
      <c r="J182" s="21"/>
      <c r="K182" s="21"/>
    </row>
    <row r="183" spans="7:11" ht="12.75">
      <c r="G183" s="21"/>
      <c r="H183" s="21"/>
      <c r="I183" s="21"/>
      <c r="J183" s="21"/>
      <c r="K183" s="21"/>
    </row>
    <row r="184" spans="7:11" ht="12.75">
      <c r="G184" s="21"/>
      <c r="H184" s="21"/>
      <c r="I184" s="21"/>
      <c r="J184" s="21"/>
      <c r="K184" s="21"/>
    </row>
    <row r="185" spans="7:11" ht="12.75">
      <c r="G185" s="21"/>
      <c r="H185" s="21"/>
      <c r="I185" s="21"/>
      <c r="J185" s="21"/>
      <c r="K185" s="21"/>
    </row>
    <row r="186" spans="7:11" ht="12.75">
      <c r="G186" s="21"/>
      <c r="H186" s="21"/>
      <c r="I186" s="21"/>
      <c r="J186" s="21"/>
      <c r="K186" s="21"/>
    </row>
    <row r="187" spans="7:11" ht="12.75">
      <c r="G187" s="21"/>
      <c r="H187" s="21"/>
      <c r="I187" s="21"/>
      <c r="J187" s="21"/>
      <c r="K187" s="21"/>
    </row>
    <row r="188" spans="7:11" ht="12.75">
      <c r="G188" s="21"/>
      <c r="H188" s="21"/>
      <c r="I188" s="21"/>
      <c r="J188" s="21"/>
      <c r="K188" s="21"/>
    </row>
    <row r="189" spans="7:11" ht="12.75">
      <c r="G189" s="21"/>
      <c r="H189" s="21"/>
      <c r="I189" s="21"/>
      <c r="J189" s="21"/>
      <c r="K189" s="21"/>
    </row>
    <row r="190" spans="7:11" ht="12.75">
      <c r="G190" s="21"/>
      <c r="H190" s="21"/>
      <c r="I190" s="21"/>
      <c r="J190" s="21"/>
      <c r="K190" s="21"/>
    </row>
    <row r="191" spans="7:11" ht="12.75">
      <c r="G191" s="21"/>
      <c r="H191" s="21"/>
      <c r="I191" s="21"/>
      <c r="J191" s="21"/>
      <c r="K191" s="21"/>
    </row>
    <row r="192" spans="7:11" ht="12.75">
      <c r="G192" s="21"/>
      <c r="H192" s="21"/>
      <c r="I192" s="21"/>
      <c r="J192" s="21"/>
      <c r="K192" s="21"/>
    </row>
    <row r="193" spans="7:11" ht="12.75">
      <c r="G193" s="21"/>
      <c r="H193" s="21"/>
      <c r="I193" s="21"/>
      <c r="J193" s="21"/>
      <c r="K193" s="21"/>
    </row>
    <row r="194" spans="7:11" ht="12.75">
      <c r="G194" s="21"/>
      <c r="H194" s="21"/>
      <c r="I194" s="21"/>
      <c r="J194" s="21"/>
      <c r="K194" s="21"/>
    </row>
    <row r="195" spans="7:11" ht="12.75">
      <c r="G195" s="21"/>
      <c r="H195" s="21"/>
      <c r="I195" s="21"/>
      <c r="J195" s="21"/>
      <c r="K195" s="21"/>
    </row>
    <row r="196" spans="7:11" ht="12.75">
      <c r="G196" s="21"/>
      <c r="H196" s="21"/>
      <c r="I196" s="21"/>
      <c r="J196" s="21"/>
      <c r="K196" s="21"/>
    </row>
    <row r="197" spans="7:11" ht="12.75">
      <c r="G197" s="21"/>
      <c r="H197" s="21"/>
      <c r="I197" s="21"/>
      <c r="J197" s="21"/>
      <c r="K197" s="21"/>
    </row>
    <row r="198" spans="7:11" ht="12.75">
      <c r="G198" s="21"/>
      <c r="H198" s="21"/>
      <c r="I198" s="21"/>
      <c r="J198" s="21"/>
      <c r="K198" s="21"/>
    </row>
    <row r="199" spans="7:11" ht="12.75">
      <c r="G199" s="21"/>
      <c r="H199" s="21"/>
      <c r="I199" s="21"/>
      <c r="J199" s="21"/>
      <c r="K199" s="21"/>
    </row>
    <row r="200" spans="7:11" ht="12.75">
      <c r="G200" s="21"/>
      <c r="H200" s="21"/>
      <c r="I200" s="21"/>
      <c r="J200" s="21"/>
      <c r="K200" s="21"/>
    </row>
    <row r="201" spans="7:11" ht="12.75">
      <c r="G201" s="21"/>
      <c r="H201" s="21"/>
      <c r="I201" s="21"/>
      <c r="J201" s="21"/>
      <c r="K201" s="21"/>
    </row>
    <row r="202" spans="7:11" ht="12.75">
      <c r="G202" s="21"/>
      <c r="H202" s="21"/>
      <c r="I202" s="21"/>
      <c r="J202" s="21"/>
      <c r="K202" s="21"/>
    </row>
    <row r="203" spans="7:11" ht="12.75">
      <c r="G203" s="21"/>
      <c r="H203" s="21"/>
      <c r="I203" s="21"/>
      <c r="J203" s="21"/>
      <c r="K203" s="21"/>
    </row>
    <row r="204" spans="7:11" ht="12.75">
      <c r="G204" s="21"/>
      <c r="H204" s="21"/>
      <c r="I204" s="21"/>
      <c r="J204" s="21"/>
      <c r="K204" s="21"/>
    </row>
    <row r="205" spans="7:11" ht="12.75">
      <c r="G205" s="21"/>
      <c r="H205" s="21"/>
      <c r="I205" s="21"/>
      <c r="J205" s="21"/>
      <c r="K205" s="21"/>
    </row>
    <row r="206" spans="7:11" ht="12.75">
      <c r="G206" s="21"/>
      <c r="H206" s="21"/>
      <c r="I206" s="21"/>
      <c r="J206" s="21"/>
      <c r="K206" s="21"/>
    </row>
    <row r="207" spans="7:11" ht="12.75">
      <c r="G207" s="21"/>
      <c r="H207" s="21"/>
      <c r="I207" s="21"/>
      <c r="J207" s="21"/>
      <c r="K207" s="21"/>
    </row>
    <row r="208" spans="7:11" ht="12.75">
      <c r="G208" s="21"/>
      <c r="H208" s="21"/>
      <c r="I208" s="21"/>
      <c r="J208" s="21"/>
      <c r="K208" s="21"/>
    </row>
    <row r="209" spans="7:11" ht="12.75">
      <c r="G209" s="21"/>
      <c r="H209" s="21"/>
      <c r="I209" s="21"/>
      <c r="J209" s="21"/>
      <c r="K209" s="21"/>
    </row>
    <row r="210" spans="7:11" ht="12.75">
      <c r="G210" s="21"/>
      <c r="H210" s="21"/>
      <c r="I210" s="21"/>
      <c r="J210" s="21"/>
      <c r="K210" s="21"/>
    </row>
    <row r="211" spans="7:11" ht="12.75">
      <c r="G211" s="21"/>
      <c r="H211" s="21"/>
      <c r="I211" s="21"/>
      <c r="J211" s="21"/>
      <c r="K211" s="21"/>
    </row>
    <row r="212" spans="7:11" ht="12.75">
      <c r="G212" s="21"/>
      <c r="H212" s="21"/>
      <c r="I212" s="21"/>
      <c r="J212" s="21"/>
      <c r="K212" s="21"/>
    </row>
    <row r="213" spans="7:11" ht="12.75">
      <c r="G213" s="21"/>
      <c r="H213" s="21"/>
      <c r="I213" s="21"/>
      <c r="J213" s="21"/>
      <c r="K213" s="21"/>
    </row>
    <row r="214" spans="7:11" ht="12.75">
      <c r="G214" s="21"/>
      <c r="H214" s="21"/>
      <c r="I214" s="21"/>
      <c r="J214" s="21"/>
      <c r="K214" s="21"/>
    </row>
    <row r="215" spans="7:11" ht="12.75">
      <c r="G215" s="21"/>
      <c r="H215" s="21"/>
      <c r="I215" s="21"/>
      <c r="J215" s="21"/>
      <c r="K215" s="21"/>
    </row>
    <row r="216" spans="7:11" ht="12.75">
      <c r="G216" s="21"/>
      <c r="H216" s="21"/>
      <c r="I216" s="21"/>
      <c r="J216" s="21"/>
      <c r="K216" s="21"/>
    </row>
    <row r="217" spans="7:11" ht="12.75">
      <c r="G217" s="21"/>
      <c r="H217" s="21"/>
      <c r="I217" s="21"/>
      <c r="J217" s="21"/>
      <c r="K217" s="21"/>
    </row>
    <row r="218" spans="7:11" ht="12.75">
      <c r="G218" s="21"/>
      <c r="H218" s="21"/>
      <c r="I218" s="21"/>
      <c r="J218" s="21"/>
      <c r="K218" s="21"/>
    </row>
    <row r="219" spans="7:11" ht="12.75">
      <c r="G219" s="21"/>
      <c r="H219" s="21"/>
      <c r="I219" s="21"/>
      <c r="J219" s="21"/>
      <c r="K219" s="21"/>
    </row>
    <row r="220" spans="7:11" ht="12.75">
      <c r="G220" s="21"/>
      <c r="H220" s="21"/>
      <c r="I220" s="21"/>
      <c r="J220" s="21"/>
      <c r="K220" s="21"/>
    </row>
    <row r="221" spans="7:11" ht="12.75">
      <c r="G221" s="21"/>
      <c r="H221" s="21"/>
      <c r="I221" s="21"/>
      <c r="J221" s="21"/>
      <c r="K221" s="21"/>
    </row>
    <row r="222" spans="7:11" ht="12.75">
      <c r="G222" s="21"/>
      <c r="H222" s="21"/>
      <c r="I222" s="21"/>
      <c r="J222" s="21"/>
      <c r="K222" s="21"/>
    </row>
    <row r="223" spans="7:11" ht="12.75">
      <c r="G223" s="21"/>
      <c r="H223" s="21"/>
      <c r="I223" s="21"/>
      <c r="J223" s="21"/>
      <c r="K223" s="21"/>
    </row>
    <row r="224" spans="7:11" ht="12.75">
      <c r="G224" s="21"/>
      <c r="H224" s="21"/>
      <c r="I224" s="21"/>
      <c r="J224" s="21"/>
      <c r="K224" s="21"/>
    </row>
    <row r="225" spans="7:11" ht="12.75">
      <c r="G225" s="21"/>
      <c r="H225" s="21"/>
      <c r="I225" s="21"/>
      <c r="J225" s="21"/>
      <c r="K225" s="21"/>
    </row>
    <row r="226" spans="7:11" ht="12.75">
      <c r="G226" s="21"/>
      <c r="H226" s="21"/>
      <c r="I226" s="21"/>
      <c r="J226" s="21"/>
      <c r="K226" s="21"/>
    </row>
    <row r="227" spans="7:11" ht="12.75">
      <c r="G227" s="21"/>
      <c r="H227" s="21"/>
      <c r="I227" s="21"/>
      <c r="J227" s="21"/>
      <c r="K227" s="21"/>
    </row>
    <row r="228" spans="7:11" ht="12.75">
      <c r="G228" s="21"/>
      <c r="H228" s="21"/>
      <c r="I228" s="21"/>
      <c r="J228" s="21"/>
      <c r="K228" s="21"/>
    </row>
    <row r="229" spans="7:11" ht="12.75">
      <c r="G229" s="21"/>
      <c r="H229" s="21"/>
      <c r="I229" s="21"/>
      <c r="J229" s="21"/>
      <c r="K229" s="21"/>
    </row>
    <row r="230" spans="7:11" ht="12.75">
      <c r="G230" s="21"/>
      <c r="H230" s="21"/>
      <c r="I230" s="21"/>
      <c r="J230" s="21"/>
      <c r="K230" s="21"/>
    </row>
    <row r="231" spans="7:11" ht="12.75">
      <c r="G231" s="21"/>
      <c r="H231" s="21"/>
      <c r="I231" s="21"/>
      <c r="J231" s="21"/>
      <c r="K231" s="21"/>
    </row>
    <row r="232" spans="7:11" ht="12.75">
      <c r="G232" s="21"/>
      <c r="H232" s="21"/>
      <c r="I232" s="21"/>
      <c r="J232" s="21"/>
      <c r="K232" s="21"/>
    </row>
    <row r="233" spans="7:11" ht="12.75">
      <c r="G233" s="21"/>
      <c r="H233" s="21"/>
      <c r="I233" s="21"/>
      <c r="J233" s="21"/>
      <c r="K233" s="21"/>
    </row>
    <row r="234" spans="7:11" ht="12.75">
      <c r="G234" s="21"/>
      <c r="H234" s="21"/>
      <c r="I234" s="21"/>
      <c r="J234" s="21"/>
      <c r="K234" s="21"/>
    </row>
    <row r="235" spans="7:11" ht="12.75">
      <c r="G235" s="21"/>
      <c r="H235" s="21"/>
      <c r="I235" s="21"/>
      <c r="J235" s="21"/>
      <c r="K235" s="21"/>
    </row>
    <row r="236" spans="7:11" ht="12.75">
      <c r="G236" s="21"/>
      <c r="H236" s="21"/>
      <c r="I236" s="21"/>
      <c r="J236" s="21"/>
      <c r="K236" s="21"/>
    </row>
    <row r="237" spans="7:11" ht="12.75">
      <c r="G237" s="21"/>
      <c r="H237" s="21"/>
      <c r="I237" s="21"/>
      <c r="J237" s="21"/>
      <c r="K237" s="21"/>
    </row>
    <row r="238" spans="7:11" ht="12.75">
      <c r="G238" s="21"/>
      <c r="H238" s="21"/>
      <c r="I238" s="21"/>
      <c r="J238" s="21"/>
      <c r="K238" s="21"/>
    </row>
    <row r="239" spans="7:11" ht="12.75">
      <c r="G239" s="21"/>
      <c r="H239" s="21"/>
      <c r="I239" s="21"/>
      <c r="J239" s="21"/>
      <c r="K239" s="21"/>
    </row>
    <row r="240" spans="7:11" ht="12.75">
      <c r="G240" s="21"/>
      <c r="H240" s="21"/>
      <c r="I240" s="21"/>
      <c r="J240" s="21"/>
      <c r="K240" s="21"/>
    </row>
    <row r="241" spans="7:11" ht="12.75">
      <c r="G241" s="21"/>
      <c r="H241" s="21"/>
      <c r="I241" s="21"/>
      <c r="J241" s="21"/>
      <c r="K241" s="21"/>
    </row>
    <row r="242" spans="7:11" ht="12.75">
      <c r="G242" s="21"/>
      <c r="H242" s="21"/>
      <c r="I242" s="21"/>
      <c r="J242" s="21"/>
      <c r="K242" s="21"/>
    </row>
    <row r="243" spans="7:11" ht="12.75">
      <c r="G243" s="21"/>
      <c r="H243" s="21"/>
      <c r="I243" s="21"/>
      <c r="J243" s="21"/>
      <c r="K243" s="21"/>
    </row>
    <row r="244" spans="7:11" ht="12.75">
      <c r="G244" s="21"/>
      <c r="H244" s="21"/>
      <c r="I244" s="21"/>
      <c r="J244" s="21"/>
      <c r="K244" s="21"/>
    </row>
    <row r="245" spans="7:11" ht="12.75">
      <c r="G245" s="21"/>
      <c r="H245" s="21"/>
      <c r="I245" s="21"/>
      <c r="J245" s="21"/>
      <c r="K245" s="21"/>
    </row>
    <row r="246" spans="7:11" ht="12.75">
      <c r="G246" s="21"/>
      <c r="H246" s="21"/>
      <c r="I246" s="21"/>
      <c r="J246" s="21"/>
      <c r="K246" s="21"/>
    </row>
    <row r="247" spans="7:11" ht="12.75">
      <c r="G247" s="21"/>
      <c r="H247" s="21"/>
      <c r="I247" s="21"/>
      <c r="J247" s="21"/>
      <c r="K247" s="21"/>
    </row>
    <row r="248" spans="7:11" ht="12.75">
      <c r="G248" s="21"/>
      <c r="H248" s="21"/>
      <c r="I248" s="21"/>
      <c r="J248" s="21"/>
      <c r="K248" s="21"/>
    </row>
    <row r="249" spans="7:11" ht="12.75">
      <c r="G249" s="21"/>
      <c r="H249" s="21"/>
      <c r="I249" s="21"/>
      <c r="J249" s="21"/>
      <c r="K249" s="21"/>
    </row>
    <row r="250" spans="7:11" ht="12.75">
      <c r="G250" s="21"/>
      <c r="H250" s="21"/>
      <c r="I250" s="21"/>
      <c r="J250" s="21"/>
      <c r="K250" s="21"/>
    </row>
    <row r="251" spans="7:11" ht="12.75">
      <c r="G251" s="21"/>
      <c r="H251" s="21"/>
      <c r="I251" s="21"/>
      <c r="J251" s="21"/>
      <c r="K251" s="21"/>
    </row>
    <row r="252" spans="7:11" ht="12.75">
      <c r="G252" s="21"/>
      <c r="H252" s="21"/>
      <c r="I252" s="21"/>
      <c r="J252" s="21"/>
      <c r="K252" s="21"/>
    </row>
    <row r="253" spans="7:11" ht="12.75">
      <c r="G253" s="21"/>
      <c r="H253" s="21"/>
      <c r="I253" s="21"/>
      <c r="J253" s="21"/>
      <c r="K253" s="21"/>
    </row>
    <row r="254" spans="7:11" ht="12.75">
      <c r="G254" s="21"/>
      <c r="H254" s="21"/>
      <c r="I254" s="21"/>
      <c r="J254" s="21"/>
      <c r="K254" s="21"/>
    </row>
    <row r="255" spans="7:11" ht="12.75">
      <c r="G255" s="21"/>
      <c r="H255" s="21"/>
      <c r="I255" s="21"/>
      <c r="J255" s="21"/>
      <c r="K255" s="21"/>
    </row>
    <row r="256" spans="7:11" ht="12.75">
      <c r="G256" s="21"/>
      <c r="H256" s="21"/>
      <c r="I256" s="21"/>
      <c r="J256" s="21"/>
      <c r="K256" s="21"/>
    </row>
    <row r="257" spans="7:11" ht="12.75">
      <c r="G257" s="21"/>
      <c r="H257" s="21"/>
      <c r="I257" s="21"/>
      <c r="J257" s="21"/>
      <c r="K257" s="21"/>
    </row>
    <row r="258" spans="7:11" ht="12.75">
      <c r="G258" s="21"/>
      <c r="H258" s="21"/>
      <c r="I258" s="21"/>
      <c r="J258" s="21"/>
      <c r="K258" s="21"/>
    </row>
    <row r="259" spans="7:11" ht="12.75">
      <c r="G259" s="21"/>
      <c r="H259" s="21"/>
      <c r="I259" s="21"/>
      <c r="J259" s="21"/>
      <c r="K259" s="21"/>
    </row>
    <row r="260" spans="7:11" ht="12.75">
      <c r="G260" s="21"/>
      <c r="H260" s="21"/>
      <c r="I260" s="21"/>
      <c r="J260" s="21"/>
      <c r="K260" s="21"/>
    </row>
    <row r="261" spans="7:11" ht="12.75">
      <c r="G261" s="21"/>
      <c r="H261" s="21"/>
      <c r="I261" s="21"/>
      <c r="J261" s="21"/>
      <c r="K261" s="21"/>
    </row>
    <row r="262" spans="7:11" ht="12.75">
      <c r="G262" s="21"/>
      <c r="H262" s="21"/>
      <c r="I262" s="21"/>
      <c r="J262" s="21"/>
      <c r="K262" s="21"/>
    </row>
    <row r="263" spans="7:11" ht="12.75">
      <c r="G263" s="21"/>
      <c r="H263" s="21"/>
      <c r="I263" s="21"/>
      <c r="J263" s="21"/>
      <c r="K263" s="21"/>
    </row>
    <row r="264" spans="7:11" ht="12.75">
      <c r="G264" s="21"/>
      <c r="H264" s="21"/>
      <c r="I264" s="21"/>
      <c r="J264" s="21"/>
      <c r="K264" s="21"/>
    </row>
    <row r="265" spans="7:11" ht="12.75">
      <c r="G265" s="21"/>
      <c r="H265" s="21"/>
      <c r="I265" s="21"/>
      <c r="J265" s="21"/>
      <c r="K265" s="21"/>
    </row>
    <row r="266" spans="7:11" ht="12.75">
      <c r="G266" s="21"/>
      <c r="H266" s="21"/>
      <c r="I266" s="21"/>
      <c r="J266" s="21"/>
      <c r="K266" s="21"/>
    </row>
    <row r="267" spans="7:11" ht="12.75">
      <c r="G267" s="21"/>
      <c r="H267" s="21"/>
      <c r="I267" s="21"/>
      <c r="J267" s="21"/>
      <c r="K267" s="21"/>
    </row>
    <row r="268" spans="7:11" ht="12.75">
      <c r="G268" s="21"/>
      <c r="H268" s="21"/>
      <c r="I268" s="21"/>
      <c r="J268" s="21"/>
      <c r="K268" s="21"/>
    </row>
    <row r="269" spans="7:11" ht="12.75">
      <c r="G269" s="21"/>
      <c r="H269" s="21"/>
      <c r="I269" s="21"/>
      <c r="J269" s="21"/>
      <c r="K269" s="21"/>
    </row>
    <row r="270" spans="7:11" ht="12.75">
      <c r="G270" s="21"/>
      <c r="H270" s="21"/>
      <c r="I270" s="21"/>
      <c r="J270" s="21"/>
      <c r="K270" s="21"/>
    </row>
    <row r="271" spans="7:11" ht="12.75">
      <c r="G271" s="21"/>
      <c r="H271" s="21"/>
      <c r="I271" s="21"/>
      <c r="J271" s="21"/>
      <c r="K271" s="21"/>
    </row>
    <row r="272" spans="7:11" ht="12.75">
      <c r="G272" s="21"/>
      <c r="H272" s="21"/>
      <c r="I272" s="21"/>
      <c r="J272" s="21"/>
      <c r="K272" s="21"/>
    </row>
    <row r="273" spans="7:11" ht="12.75">
      <c r="G273" s="21"/>
      <c r="H273" s="21"/>
      <c r="I273" s="21"/>
      <c r="J273" s="21"/>
      <c r="K273" s="21"/>
    </row>
    <row r="274" spans="7:11" ht="12.75">
      <c r="G274" s="21"/>
      <c r="H274" s="21"/>
      <c r="I274" s="21"/>
      <c r="J274" s="21"/>
      <c r="K274" s="21"/>
    </row>
    <row r="275" spans="7:11" ht="12.75">
      <c r="G275" s="21"/>
      <c r="H275" s="21"/>
      <c r="I275" s="21"/>
      <c r="J275" s="21"/>
      <c r="K275" s="21"/>
    </row>
  </sheetData>
  <sheetProtection/>
  <mergeCells count="55">
    <mergeCell ref="A35:E35"/>
    <mergeCell ref="A26:E26"/>
    <mergeCell ref="A29:E29"/>
    <mergeCell ref="A30:E30"/>
    <mergeCell ref="A33:E33"/>
    <mergeCell ref="A32:E32"/>
    <mergeCell ref="A31:E31"/>
    <mergeCell ref="A27:E27"/>
    <mergeCell ref="A28:E28"/>
    <mergeCell ref="F12:F14"/>
    <mergeCell ref="A12:E14"/>
    <mergeCell ref="A19:E19"/>
    <mergeCell ref="A16:E16"/>
    <mergeCell ref="A42:E42"/>
    <mergeCell ref="A34:E34"/>
    <mergeCell ref="A36:E36"/>
    <mergeCell ref="A37:E37"/>
    <mergeCell ref="A39:E39"/>
    <mergeCell ref="A38:E38"/>
    <mergeCell ref="A18:E18"/>
    <mergeCell ref="A21:E21"/>
    <mergeCell ref="A23:E23"/>
    <mergeCell ref="A15:E15"/>
    <mergeCell ref="A20:E20"/>
    <mergeCell ref="A22:E22"/>
    <mergeCell ref="A44:E44"/>
    <mergeCell ref="A46:E46"/>
    <mergeCell ref="A43:E43"/>
    <mergeCell ref="A25:E25"/>
    <mergeCell ref="A24:E24"/>
    <mergeCell ref="I12:K12"/>
    <mergeCell ref="I13:I14"/>
    <mergeCell ref="K13:K14"/>
    <mergeCell ref="H13:H14"/>
    <mergeCell ref="A17:E17"/>
    <mergeCell ref="G12:G14"/>
    <mergeCell ref="A5:H5"/>
    <mergeCell ref="A6:H6"/>
    <mergeCell ref="G50:H50"/>
    <mergeCell ref="A40:E40"/>
    <mergeCell ref="A41:E41"/>
    <mergeCell ref="A47:E47"/>
    <mergeCell ref="A45:E45"/>
    <mergeCell ref="A50:E50"/>
    <mergeCell ref="A48:E48"/>
    <mergeCell ref="L12:L14"/>
    <mergeCell ref="M12:M14"/>
    <mergeCell ref="A1:M1"/>
    <mergeCell ref="A2:M2"/>
    <mergeCell ref="A3:M3"/>
    <mergeCell ref="A4:M4"/>
    <mergeCell ref="A7:M7"/>
    <mergeCell ref="A8:M8"/>
    <mergeCell ref="A9:M9"/>
    <mergeCell ref="A10:M10"/>
  </mergeCells>
  <printOptions/>
  <pageMargins left="0.7874015748031497" right="0.3" top="0.32" bottom="0.24" header="0.25" footer="0"/>
  <pageSetup fitToHeight="1" fitToWidth="1" horizontalDpi="600" verticalDpi="600" orientation="portrait" paperSize="9" scale="84" r:id="rId1"/>
  <rowBreaks count="1" manualBreakCount="1"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Q276"/>
  <sheetViews>
    <sheetView view="pageBreakPreview" zoomScale="75" zoomScaleSheetLayoutView="75" zoomScalePageLayoutView="0" workbookViewId="0" topLeftCell="A7">
      <selection activeCell="A38" sqref="A38:E38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6.375" style="0" customWidth="1"/>
    <col min="8" max="8" width="13.125" style="0" customWidth="1"/>
    <col min="9" max="9" width="18.125" style="262" customWidth="1"/>
    <col min="10" max="10" width="8.375" style="0" hidden="1" customWidth="1"/>
    <col min="11" max="11" width="2.125" style="0" hidden="1" customWidth="1"/>
  </cols>
  <sheetData>
    <row r="1" spans="1:11" ht="15.75">
      <c r="A1" s="590" t="s">
        <v>339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5.75">
      <c r="A2" s="590" t="s">
        <v>378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ht="15.75">
      <c r="A3" s="590" t="s">
        <v>563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1" ht="15.75">
      <c r="A4" s="85"/>
      <c r="B4" s="85"/>
      <c r="C4" s="85"/>
      <c r="D4" s="85"/>
      <c r="E4" s="85"/>
      <c r="F4" s="644" t="s">
        <v>564</v>
      </c>
      <c r="G4" s="644"/>
      <c r="H4" s="644"/>
      <c r="I4" s="644"/>
      <c r="J4" s="68"/>
      <c r="K4" s="68"/>
    </row>
    <row r="5" spans="1:11" ht="2.25" customHeight="1">
      <c r="A5" s="590"/>
      <c r="B5" s="590"/>
      <c r="C5" s="590"/>
      <c r="D5" s="590"/>
      <c r="E5" s="590"/>
      <c r="F5" s="590"/>
      <c r="G5" s="590"/>
      <c r="H5" s="590"/>
      <c r="I5" s="260"/>
      <c r="J5" s="68"/>
      <c r="K5" s="68"/>
    </row>
    <row r="6" spans="1:11" ht="1.5" customHeight="1">
      <c r="A6" s="590"/>
      <c r="B6" s="590"/>
      <c r="C6" s="590"/>
      <c r="D6" s="590"/>
      <c r="E6" s="590"/>
      <c r="F6" s="590"/>
      <c r="G6" s="590"/>
      <c r="H6" s="590"/>
      <c r="I6" s="260"/>
      <c r="J6" s="68"/>
      <c r="K6" s="68"/>
    </row>
    <row r="7" spans="1:11" ht="39.75" customHeight="1">
      <c r="A7" s="596" t="s">
        <v>231</v>
      </c>
      <c r="B7" s="596"/>
      <c r="C7" s="596"/>
      <c r="D7" s="596"/>
      <c r="E7" s="596"/>
      <c r="F7" s="596"/>
      <c r="G7" s="596"/>
      <c r="H7" s="596"/>
      <c r="I7" s="260"/>
      <c r="J7" s="68"/>
      <c r="K7" s="68"/>
    </row>
    <row r="8" spans="1:11" ht="15">
      <c r="A8" s="597" t="s">
        <v>140</v>
      </c>
      <c r="B8" s="597"/>
      <c r="C8" s="597"/>
      <c r="D8" s="597"/>
      <c r="E8" s="597"/>
      <c r="F8" s="597"/>
      <c r="G8" s="597"/>
      <c r="H8" s="597"/>
      <c r="I8" s="260"/>
      <c r="J8" s="68"/>
      <c r="K8" s="68"/>
    </row>
    <row r="9" spans="1:17" ht="18.75">
      <c r="A9" s="597" t="s">
        <v>494</v>
      </c>
      <c r="B9" s="597"/>
      <c r="C9" s="597"/>
      <c r="D9" s="597"/>
      <c r="E9" s="597"/>
      <c r="F9" s="597"/>
      <c r="G9" s="597"/>
      <c r="H9" s="597"/>
      <c r="I9" s="260"/>
      <c r="J9" s="68"/>
      <c r="K9" s="68"/>
      <c r="Q9" s="42"/>
    </row>
    <row r="10" spans="1:17" ht="19.5" customHeight="1">
      <c r="A10" s="597" t="s">
        <v>591</v>
      </c>
      <c r="B10" s="597"/>
      <c r="C10" s="597"/>
      <c r="D10" s="597"/>
      <c r="E10" s="597"/>
      <c r="F10" s="597"/>
      <c r="G10" s="597"/>
      <c r="H10" s="597"/>
      <c r="I10" s="260"/>
      <c r="J10" s="68"/>
      <c r="K10" s="68"/>
      <c r="Q10" s="42"/>
    </row>
    <row r="11" spans="1:17" ht="19.5" customHeight="1" thickBot="1">
      <c r="A11" s="69"/>
      <c r="B11" s="69"/>
      <c r="C11" s="69"/>
      <c r="D11" s="69"/>
      <c r="E11" s="69"/>
      <c r="F11" s="69"/>
      <c r="G11" s="69"/>
      <c r="H11" s="69"/>
      <c r="I11" s="260"/>
      <c r="J11" s="68"/>
      <c r="K11" s="68"/>
      <c r="Q11" s="42"/>
    </row>
    <row r="12" spans="1:17" ht="12.75" customHeight="1" thickBot="1">
      <c r="A12" s="640" t="s">
        <v>284</v>
      </c>
      <c r="B12" s="641"/>
      <c r="C12" s="641"/>
      <c r="D12" s="641"/>
      <c r="E12" s="641"/>
      <c r="F12" s="638" t="s">
        <v>269</v>
      </c>
      <c r="G12" s="638" t="s">
        <v>270</v>
      </c>
      <c r="H12" s="70" t="s">
        <v>292</v>
      </c>
      <c r="I12" s="261" t="s">
        <v>292</v>
      </c>
      <c r="J12" s="176"/>
      <c r="K12" s="176"/>
      <c r="Q12" s="42"/>
    </row>
    <row r="13" spans="1:17" ht="12.75" customHeight="1">
      <c r="A13" s="642"/>
      <c r="B13" s="643"/>
      <c r="C13" s="643"/>
      <c r="D13" s="643"/>
      <c r="E13" s="643"/>
      <c r="F13" s="639"/>
      <c r="G13" s="639"/>
      <c r="H13" s="636" t="s">
        <v>592</v>
      </c>
      <c r="I13" s="634" t="s">
        <v>593</v>
      </c>
      <c r="J13" s="71"/>
      <c r="K13" s="177" t="s">
        <v>293</v>
      </c>
      <c r="Q13" s="48"/>
    </row>
    <row r="14" spans="1:11" ht="42" customHeight="1">
      <c r="A14" s="642"/>
      <c r="B14" s="643"/>
      <c r="C14" s="643"/>
      <c r="D14" s="643"/>
      <c r="E14" s="643"/>
      <c r="F14" s="639"/>
      <c r="G14" s="639"/>
      <c r="H14" s="637"/>
      <c r="I14" s="635"/>
      <c r="J14" s="72"/>
      <c r="K14" s="178"/>
    </row>
    <row r="15" spans="1:11" ht="22.5" customHeight="1">
      <c r="A15" s="620" t="s">
        <v>295</v>
      </c>
      <c r="B15" s="621"/>
      <c r="C15" s="621"/>
      <c r="D15" s="621"/>
      <c r="E15" s="621"/>
      <c r="F15" s="73" t="s">
        <v>274</v>
      </c>
      <c r="G15" s="74"/>
      <c r="H15" s="243">
        <f>H16+H17+H18+H27+H28+H29</f>
        <v>2341052</v>
      </c>
      <c r="I15" s="243">
        <f>I16+I17+I18+I27+I28+I29</f>
        <v>2313052</v>
      </c>
      <c r="J15" s="22" t="e">
        <f>J17+J18+J19</f>
        <v>#REF!</v>
      </c>
      <c r="K15" s="22">
        <f>K17+K18+K19</f>
        <v>0</v>
      </c>
    </row>
    <row r="16" spans="1:11" ht="40.5" customHeight="1">
      <c r="A16" s="603" t="s">
        <v>196</v>
      </c>
      <c r="B16" s="604"/>
      <c r="C16" s="604"/>
      <c r="D16" s="604"/>
      <c r="E16" s="604"/>
      <c r="F16" s="61" t="s">
        <v>274</v>
      </c>
      <c r="G16" s="61" t="s">
        <v>277</v>
      </c>
      <c r="H16" s="240">
        <f>'Ведомственные расходы 2021-2022'!G12</f>
        <v>734172</v>
      </c>
      <c r="I16" s="240">
        <f>'Ведомственные расходы 2021-2022'!M12</f>
        <v>734172</v>
      </c>
      <c r="J16" s="22"/>
      <c r="K16" s="23"/>
    </row>
    <row r="17" spans="1:11" ht="51" customHeight="1" hidden="1">
      <c r="A17" s="603" t="s">
        <v>250</v>
      </c>
      <c r="B17" s="604"/>
      <c r="C17" s="604"/>
      <c r="D17" s="604"/>
      <c r="E17" s="604"/>
      <c r="F17" s="61" t="s">
        <v>274</v>
      </c>
      <c r="G17" s="62" t="s">
        <v>278</v>
      </c>
      <c r="H17" s="244">
        <f>'Ведомственные расходы 2021-2022'!G17</f>
        <v>0</v>
      </c>
      <c r="I17" s="244">
        <f>'Ведомственные расходы 2021-2022'!M17</f>
        <v>0</v>
      </c>
      <c r="J17" s="24" t="e">
        <f>'По разделам и подразделам'!#REF!</f>
        <v>#REF!</v>
      </c>
      <c r="K17" s="25"/>
    </row>
    <row r="18" spans="1:11" ht="57" customHeight="1">
      <c r="A18" s="616" t="s">
        <v>267</v>
      </c>
      <c r="B18" s="617"/>
      <c r="C18" s="617"/>
      <c r="D18" s="617"/>
      <c r="E18" s="617"/>
      <c r="F18" s="61" t="s">
        <v>274</v>
      </c>
      <c r="G18" s="61" t="s">
        <v>279</v>
      </c>
      <c r="H18" s="240">
        <f>'Ведомственные расходы 2021-2022'!G27</f>
        <v>1591880</v>
      </c>
      <c r="I18" s="240">
        <f>'Ведомственные расходы 2021-2022'!M27</f>
        <v>1563880</v>
      </c>
      <c r="J18" s="24" t="e">
        <f>'По разделам и подразделам'!#REF!</f>
        <v>#REF!</v>
      </c>
      <c r="K18" s="25"/>
    </row>
    <row r="19" spans="1:11" ht="51" customHeight="1" hidden="1">
      <c r="A19" s="603" t="s">
        <v>300</v>
      </c>
      <c r="B19" s="604"/>
      <c r="C19" s="604"/>
      <c r="D19" s="604"/>
      <c r="E19" s="604"/>
      <c r="F19" s="61" t="s">
        <v>274</v>
      </c>
      <c r="G19" s="61" t="s">
        <v>276</v>
      </c>
      <c r="H19" s="240"/>
      <c r="I19" s="240"/>
      <c r="J19" s="24"/>
      <c r="K19" s="25"/>
    </row>
    <row r="20" spans="1:11" ht="17.25" customHeight="1" hidden="1">
      <c r="A20" s="622" t="s">
        <v>252</v>
      </c>
      <c r="B20" s="623"/>
      <c r="C20" s="623"/>
      <c r="D20" s="623"/>
      <c r="E20" s="623"/>
      <c r="F20" s="61" t="s">
        <v>274</v>
      </c>
      <c r="G20" s="61" t="s">
        <v>471</v>
      </c>
      <c r="H20" s="240"/>
      <c r="I20" s="240"/>
      <c r="J20" s="24"/>
      <c r="K20" s="25"/>
    </row>
    <row r="21" spans="1:11" ht="35.25" customHeight="1" hidden="1">
      <c r="A21" s="618" t="s">
        <v>474</v>
      </c>
      <c r="B21" s="619"/>
      <c r="C21" s="619"/>
      <c r="D21" s="619"/>
      <c r="E21" s="619"/>
      <c r="F21" s="61" t="s">
        <v>277</v>
      </c>
      <c r="G21" s="61" t="s">
        <v>282</v>
      </c>
      <c r="H21" s="240"/>
      <c r="I21" s="240"/>
      <c r="J21" s="24"/>
      <c r="K21" s="25"/>
    </row>
    <row r="22" spans="1:11" ht="17.25" customHeight="1" hidden="1">
      <c r="A22" s="603" t="s">
        <v>470</v>
      </c>
      <c r="B22" s="604"/>
      <c r="C22" s="604"/>
      <c r="D22" s="604"/>
      <c r="E22" s="604"/>
      <c r="F22" s="61" t="s">
        <v>277</v>
      </c>
      <c r="G22" s="61" t="s">
        <v>275</v>
      </c>
      <c r="H22" s="240"/>
      <c r="I22" s="240"/>
      <c r="J22" s="24"/>
      <c r="K22" s="25"/>
    </row>
    <row r="23" spans="1:11" ht="23.25" customHeight="1" hidden="1">
      <c r="A23" s="601" t="s">
        <v>296</v>
      </c>
      <c r="B23" s="602"/>
      <c r="C23" s="602"/>
      <c r="D23" s="602"/>
      <c r="E23" s="602"/>
      <c r="F23" s="75" t="s">
        <v>279</v>
      </c>
      <c r="G23" s="61" t="s">
        <v>301</v>
      </c>
      <c r="H23" s="245"/>
      <c r="I23" s="245"/>
      <c r="J23" s="22"/>
      <c r="K23" s="23"/>
    </row>
    <row r="24" spans="1:11" ht="23.25" customHeight="1" hidden="1">
      <c r="A24" s="610" t="s">
        <v>291</v>
      </c>
      <c r="B24" s="611"/>
      <c r="C24" s="611"/>
      <c r="D24" s="611"/>
      <c r="E24" s="611"/>
      <c r="F24" s="76" t="s">
        <v>279</v>
      </c>
      <c r="G24" s="61" t="s">
        <v>287</v>
      </c>
      <c r="H24" s="246"/>
      <c r="I24" s="246"/>
      <c r="J24" s="26"/>
      <c r="K24" s="27"/>
    </row>
    <row r="25" spans="1:11" ht="23.25" customHeight="1" hidden="1">
      <c r="A25" s="610" t="s">
        <v>299</v>
      </c>
      <c r="B25" s="611"/>
      <c r="C25" s="611"/>
      <c r="D25" s="611"/>
      <c r="E25" s="611"/>
      <c r="F25" s="76" t="s">
        <v>279</v>
      </c>
      <c r="G25" s="61" t="s">
        <v>297</v>
      </c>
      <c r="H25" s="246"/>
      <c r="I25" s="246"/>
      <c r="J25" s="26"/>
      <c r="K25" s="27"/>
    </row>
    <row r="26" spans="1:11" ht="23.25" customHeight="1" hidden="1">
      <c r="A26" s="608" t="s">
        <v>304</v>
      </c>
      <c r="B26" s="633"/>
      <c r="C26" s="633"/>
      <c r="D26" s="633"/>
      <c r="E26" s="633"/>
      <c r="F26" s="76" t="s">
        <v>274</v>
      </c>
      <c r="G26" s="61" t="s">
        <v>167</v>
      </c>
      <c r="H26" s="246"/>
      <c r="I26" s="246"/>
      <c r="J26" s="26"/>
      <c r="K26" s="27"/>
    </row>
    <row r="27" spans="1:11" ht="51.75" customHeight="1" hidden="1">
      <c r="A27" s="603" t="s">
        <v>164</v>
      </c>
      <c r="B27" s="604"/>
      <c r="C27" s="604"/>
      <c r="D27" s="604"/>
      <c r="E27" s="604"/>
      <c r="F27" s="76" t="s">
        <v>274</v>
      </c>
      <c r="G27" s="61" t="s">
        <v>471</v>
      </c>
      <c r="H27" s="247">
        <f>'Ведомственные расходы 2021-2022'!G48</f>
        <v>0</v>
      </c>
      <c r="I27" s="247">
        <f>'Ведомственные расходы 2021-2022'!M48</f>
        <v>0</v>
      </c>
      <c r="J27" s="26"/>
      <c r="K27" s="27"/>
    </row>
    <row r="28" spans="1:11" ht="22.5" customHeight="1" hidden="1">
      <c r="A28" s="603" t="s">
        <v>262</v>
      </c>
      <c r="B28" s="604"/>
      <c r="C28" s="604"/>
      <c r="D28" s="604"/>
      <c r="E28" s="604"/>
      <c r="F28" s="76" t="s">
        <v>274</v>
      </c>
      <c r="G28" s="61" t="s">
        <v>297</v>
      </c>
      <c r="H28" s="246">
        <f>'Ведомственные расходы 2021-2022'!G57</f>
        <v>0</v>
      </c>
      <c r="I28" s="246">
        <f>'Ведомственные расходы 2021-2022'!M57</f>
        <v>0</v>
      </c>
      <c r="J28" s="26"/>
      <c r="K28" s="27"/>
    </row>
    <row r="29" spans="1:11" ht="22.5" customHeight="1">
      <c r="A29" s="630" t="s">
        <v>482</v>
      </c>
      <c r="B29" s="631"/>
      <c r="C29" s="631"/>
      <c r="D29" s="631"/>
      <c r="E29" s="632"/>
      <c r="F29" s="76" t="s">
        <v>274</v>
      </c>
      <c r="G29" s="61" t="s">
        <v>483</v>
      </c>
      <c r="H29" s="246">
        <f>'Ведомственные расходы 2021-2022'!G62</f>
        <v>15000</v>
      </c>
      <c r="I29" s="246">
        <f>'Ведомственные расходы 2021-2022'!M62</f>
        <v>15000</v>
      </c>
      <c r="J29" s="26"/>
      <c r="K29" s="27"/>
    </row>
    <row r="30" spans="1:11" ht="25.5" customHeight="1">
      <c r="A30" s="627" t="s">
        <v>474</v>
      </c>
      <c r="B30" s="628"/>
      <c r="C30" s="628"/>
      <c r="D30" s="628"/>
      <c r="E30" s="628"/>
      <c r="F30" s="75" t="s">
        <v>277</v>
      </c>
      <c r="G30" s="77"/>
      <c r="H30" s="245">
        <f>H31</f>
        <v>84900</v>
      </c>
      <c r="I30" s="245">
        <f>I31</f>
        <v>87300</v>
      </c>
      <c r="J30" s="22">
        <f>J31</f>
        <v>0</v>
      </c>
      <c r="K30" s="22">
        <f>K31</f>
        <v>0</v>
      </c>
    </row>
    <row r="31" spans="1:11" ht="20.25" customHeight="1">
      <c r="A31" s="622" t="s">
        <v>473</v>
      </c>
      <c r="B31" s="623"/>
      <c r="C31" s="623"/>
      <c r="D31" s="623"/>
      <c r="E31" s="623"/>
      <c r="F31" s="76" t="s">
        <v>277</v>
      </c>
      <c r="G31" s="61" t="s">
        <v>278</v>
      </c>
      <c r="H31" s="246">
        <f>'Ведомственные расходы 2021-2022'!G80</f>
        <v>84900</v>
      </c>
      <c r="I31" s="246">
        <f>'Ведомственные расходы 2021-2022'!M80</f>
        <v>87300</v>
      </c>
      <c r="J31" s="26"/>
      <c r="K31" s="27"/>
    </row>
    <row r="32" spans="1:11" ht="20.25" customHeight="1" hidden="1">
      <c r="A32" s="622" t="s">
        <v>252</v>
      </c>
      <c r="B32" s="623"/>
      <c r="C32" s="623"/>
      <c r="D32" s="623"/>
      <c r="E32" s="623"/>
      <c r="F32" s="76" t="s">
        <v>274</v>
      </c>
      <c r="G32" s="61" t="s">
        <v>282</v>
      </c>
      <c r="H32" s="246"/>
      <c r="I32" s="246"/>
      <c r="J32" s="26"/>
      <c r="K32" s="27"/>
    </row>
    <row r="33" spans="1:12" ht="39" customHeight="1" hidden="1">
      <c r="A33" s="627" t="s">
        <v>259</v>
      </c>
      <c r="B33" s="628"/>
      <c r="C33" s="628"/>
      <c r="D33" s="628"/>
      <c r="E33" s="628"/>
      <c r="F33" s="75" t="s">
        <v>278</v>
      </c>
      <c r="G33" s="75"/>
      <c r="H33" s="245">
        <f>H35</f>
        <v>0</v>
      </c>
      <c r="I33" s="245">
        <f>I35</f>
        <v>0</v>
      </c>
      <c r="J33" s="49"/>
      <c r="K33" s="50"/>
      <c r="L33" s="51"/>
    </row>
    <row r="34" spans="1:12" ht="36.75" customHeight="1" hidden="1">
      <c r="A34" s="630" t="s">
        <v>187</v>
      </c>
      <c r="B34" s="631"/>
      <c r="C34" s="631"/>
      <c r="D34" s="631"/>
      <c r="E34" s="632"/>
      <c r="F34" s="76" t="s">
        <v>278</v>
      </c>
      <c r="G34" s="61" t="s">
        <v>301</v>
      </c>
      <c r="H34" s="240"/>
      <c r="I34" s="240"/>
      <c r="J34" s="49"/>
      <c r="K34" s="50"/>
      <c r="L34" s="51"/>
    </row>
    <row r="35" spans="1:11" ht="21" customHeight="1" hidden="1">
      <c r="A35" s="622" t="s">
        <v>260</v>
      </c>
      <c r="B35" s="623"/>
      <c r="C35" s="623"/>
      <c r="D35" s="623"/>
      <c r="E35" s="623"/>
      <c r="F35" s="76" t="s">
        <v>278</v>
      </c>
      <c r="G35" s="61" t="s">
        <v>287</v>
      </c>
      <c r="H35" s="246">
        <f>'Ведомственные расходы 2021-2022'!G95</f>
        <v>0</v>
      </c>
      <c r="I35" s="246">
        <f>'Ведомственные расходы 2021-2022'!M95</f>
        <v>0</v>
      </c>
      <c r="J35" s="26"/>
      <c r="K35" s="27"/>
    </row>
    <row r="36" spans="1:11" ht="20.25" customHeight="1">
      <c r="A36" s="627" t="s">
        <v>261</v>
      </c>
      <c r="B36" s="629"/>
      <c r="C36" s="629"/>
      <c r="D36" s="629"/>
      <c r="E36" s="629"/>
      <c r="F36" s="75" t="s">
        <v>279</v>
      </c>
      <c r="G36" s="75"/>
      <c r="H36" s="248">
        <f>H37+H38</f>
        <v>64000</v>
      </c>
      <c r="I36" s="248">
        <f>I37+I38</f>
        <v>0</v>
      </c>
      <c r="J36" s="26"/>
      <c r="K36" s="27"/>
    </row>
    <row r="37" spans="1:11" ht="20.25" customHeight="1" hidden="1">
      <c r="A37" s="622" t="s">
        <v>68</v>
      </c>
      <c r="B37" s="623"/>
      <c r="C37" s="623"/>
      <c r="D37" s="623"/>
      <c r="E37" s="623"/>
      <c r="F37" s="76" t="s">
        <v>279</v>
      </c>
      <c r="G37" s="61" t="s">
        <v>301</v>
      </c>
      <c r="H37" s="247">
        <f>'Ведомственные расходы 2021-2022'!G103</f>
        <v>0</v>
      </c>
      <c r="I37" s="247">
        <f>'Ведомственные расходы 2021-2022'!M103</f>
        <v>0</v>
      </c>
      <c r="J37" s="26"/>
      <c r="K37" s="27"/>
    </row>
    <row r="38" spans="1:11" ht="20.25" customHeight="1">
      <c r="A38" s="622" t="s">
        <v>258</v>
      </c>
      <c r="B38" s="623"/>
      <c r="C38" s="623"/>
      <c r="D38" s="623"/>
      <c r="E38" s="623"/>
      <c r="F38" s="76" t="s">
        <v>279</v>
      </c>
      <c r="G38" s="61" t="s">
        <v>167</v>
      </c>
      <c r="H38" s="246">
        <f>'Ведомственные расходы 2021-2022'!G122</f>
        <v>64000</v>
      </c>
      <c r="I38" s="246">
        <f>'Ведомственные расходы 2021-2022'!M128</f>
        <v>0</v>
      </c>
      <c r="J38" s="26"/>
      <c r="K38" s="27"/>
    </row>
    <row r="39" spans="1:11" ht="25.5" customHeight="1">
      <c r="A39" s="601" t="s">
        <v>288</v>
      </c>
      <c r="B39" s="602"/>
      <c r="C39" s="602"/>
      <c r="D39" s="602"/>
      <c r="E39" s="602"/>
      <c r="F39" s="75" t="s">
        <v>276</v>
      </c>
      <c r="G39" s="77"/>
      <c r="H39" s="245">
        <f>H40+H41+H42</f>
        <v>1445620</v>
      </c>
      <c r="I39" s="245">
        <f>I40+I41+I42</f>
        <v>1440620</v>
      </c>
      <c r="J39" s="22" t="e">
        <f>J40+J41</f>
        <v>#REF!</v>
      </c>
      <c r="K39" s="22">
        <f>K40+K41</f>
        <v>0</v>
      </c>
    </row>
    <row r="40" spans="1:11" ht="21" customHeight="1" hidden="1">
      <c r="A40" s="603" t="s">
        <v>280</v>
      </c>
      <c r="B40" s="604"/>
      <c r="C40" s="604"/>
      <c r="D40" s="604"/>
      <c r="E40" s="604"/>
      <c r="F40" s="61" t="s">
        <v>276</v>
      </c>
      <c r="G40" s="62" t="s">
        <v>274</v>
      </c>
      <c r="H40" s="240">
        <f>'По разделам и подразделам'!F100</f>
        <v>0</v>
      </c>
      <c r="I40" s="240">
        <f>'По разделам и подразделам'!G100</f>
        <v>0</v>
      </c>
      <c r="J40" s="24" t="e">
        <f>'По разделам и подразделам'!#REF!</f>
        <v>#REF!</v>
      </c>
      <c r="K40" s="25"/>
    </row>
    <row r="41" spans="1:11" ht="21" customHeight="1" hidden="1">
      <c r="A41" s="603" t="s">
        <v>302</v>
      </c>
      <c r="B41" s="604"/>
      <c r="C41" s="604"/>
      <c r="D41" s="604"/>
      <c r="E41" s="604"/>
      <c r="F41" s="61" t="s">
        <v>276</v>
      </c>
      <c r="G41" s="62" t="s">
        <v>277</v>
      </c>
      <c r="H41" s="240"/>
      <c r="I41" s="240"/>
      <c r="J41" s="24">
        <f>'По разделам и подразделам'!H121</f>
        <v>0</v>
      </c>
      <c r="K41" s="25"/>
    </row>
    <row r="42" spans="1:11" ht="21" customHeight="1">
      <c r="A42" s="603" t="s">
        <v>481</v>
      </c>
      <c r="B42" s="604"/>
      <c r="C42" s="604"/>
      <c r="D42" s="604"/>
      <c r="E42" s="604"/>
      <c r="F42" s="61" t="s">
        <v>276</v>
      </c>
      <c r="G42" s="61" t="s">
        <v>278</v>
      </c>
      <c r="H42" s="240">
        <f>'Ведомственные расходы 2021-2022'!G179</f>
        <v>1445620</v>
      </c>
      <c r="I42" s="240">
        <f>'Ведомственные расходы 2021-2022'!M179</f>
        <v>1440620</v>
      </c>
      <c r="J42" s="24"/>
      <c r="K42" s="25"/>
    </row>
    <row r="43" spans="1:11" ht="24" customHeight="1">
      <c r="A43" s="601" t="s">
        <v>222</v>
      </c>
      <c r="B43" s="602"/>
      <c r="C43" s="602"/>
      <c r="D43" s="602"/>
      <c r="E43" s="602"/>
      <c r="F43" s="75" t="s">
        <v>275</v>
      </c>
      <c r="G43" s="62"/>
      <c r="H43" s="241">
        <f>H44</f>
        <v>590098.67</v>
      </c>
      <c r="I43" s="241">
        <f>I44</f>
        <v>711127.39</v>
      </c>
      <c r="J43" s="28">
        <f>J44</f>
        <v>0</v>
      </c>
      <c r="K43" s="78"/>
    </row>
    <row r="44" spans="1:11" ht="23.25" customHeight="1">
      <c r="A44" s="603" t="s">
        <v>298</v>
      </c>
      <c r="B44" s="604"/>
      <c r="C44" s="604"/>
      <c r="D44" s="604"/>
      <c r="E44" s="604"/>
      <c r="F44" s="61" t="s">
        <v>275</v>
      </c>
      <c r="G44" s="62" t="s">
        <v>274</v>
      </c>
      <c r="H44" s="240">
        <f>'Ведомственные расходы 2021-2022'!G224</f>
        <v>590098.67</v>
      </c>
      <c r="I44" s="240">
        <f>'Ведомственные расходы 2021-2022'!M224</f>
        <v>711127.39</v>
      </c>
      <c r="J44" s="24"/>
      <c r="K44" s="25"/>
    </row>
    <row r="45" spans="1:11" ht="21" customHeight="1" hidden="1">
      <c r="A45" s="608" t="s">
        <v>166</v>
      </c>
      <c r="B45" s="609"/>
      <c r="C45" s="609"/>
      <c r="D45" s="609"/>
      <c r="E45" s="609"/>
      <c r="F45" s="79" t="s">
        <v>297</v>
      </c>
      <c r="G45" s="80"/>
      <c r="H45" s="241">
        <f>H46</f>
        <v>0</v>
      </c>
      <c r="I45" s="241">
        <f>I46</f>
        <v>0</v>
      </c>
      <c r="J45" s="28" t="e">
        <f>J46</f>
        <v>#REF!</v>
      </c>
      <c r="K45" s="28">
        <f>K46</f>
        <v>0</v>
      </c>
    </row>
    <row r="46" spans="1:11" ht="15.75" customHeight="1" hidden="1">
      <c r="A46" s="603" t="s">
        <v>165</v>
      </c>
      <c r="B46" s="604"/>
      <c r="C46" s="604"/>
      <c r="D46" s="604"/>
      <c r="E46" s="604"/>
      <c r="F46" s="61" t="s">
        <v>297</v>
      </c>
      <c r="G46" s="61" t="s">
        <v>277</v>
      </c>
      <c r="H46" s="240">
        <f>'Ведомственные расходы 2021-2022'!G240</f>
        <v>0</v>
      </c>
      <c r="I46" s="240">
        <f>'Ведомственные расходы 2021-2022'!M240</f>
        <v>0</v>
      </c>
      <c r="J46" s="24" t="e">
        <f>'По разделам и подразделам'!#REF!</f>
        <v>#REF!</v>
      </c>
      <c r="K46" s="25"/>
    </row>
    <row r="47" spans="1:11" ht="15.75" customHeight="1" hidden="1" thickBot="1">
      <c r="A47" s="645" t="s">
        <v>337</v>
      </c>
      <c r="B47" s="645"/>
      <c r="C47" s="645"/>
      <c r="D47" s="645"/>
      <c r="E47" s="645"/>
      <c r="F47" s="181"/>
      <c r="G47" s="181"/>
      <c r="H47" s="239">
        <f>'По разделам и подраз. 2021-2022'!F241</f>
        <v>116000</v>
      </c>
      <c r="I47" s="249">
        <f>'По разделам и подраз. 2021-2022'!L241</f>
        <v>239000</v>
      </c>
      <c r="J47" s="179"/>
      <c r="K47" s="180"/>
    </row>
    <row r="48" spans="1:11" ht="15.75" customHeight="1" thickBot="1">
      <c r="A48" s="601" t="s">
        <v>337</v>
      </c>
      <c r="B48" s="602"/>
      <c r="C48" s="602"/>
      <c r="D48" s="602"/>
      <c r="E48" s="602"/>
      <c r="F48" s="61"/>
      <c r="G48" s="61"/>
      <c r="H48" s="241">
        <f>'Ведомственные расходы 2021-2022'!G242</f>
        <v>116000</v>
      </c>
      <c r="I48" s="241">
        <f>'Ведомственные расходы 2021-2022'!M242</f>
        <v>239000</v>
      </c>
      <c r="J48" s="179"/>
      <c r="K48" s="180"/>
    </row>
    <row r="49" spans="1:11" ht="28.5" customHeight="1" thickBot="1">
      <c r="A49" s="606" t="s">
        <v>289</v>
      </c>
      <c r="B49" s="607"/>
      <c r="C49" s="607"/>
      <c r="D49" s="607"/>
      <c r="E49" s="607"/>
      <c r="F49" s="81"/>
      <c r="G49" s="82"/>
      <c r="H49" s="242">
        <f>H15+H30+H36+H39+H43+H48</f>
        <v>4641670.67</v>
      </c>
      <c r="I49" s="263">
        <f>I15+I30+I36+I39+I43+I48</f>
        <v>4791099.39</v>
      </c>
      <c r="J49" s="83" t="e">
        <f>J15+J39+J43+J45+#REF!+J30</f>
        <v>#REF!</v>
      </c>
      <c r="K49" s="83" t="e">
        <f>K15+K39+K43+K45+#REF!+K30</f>
        <v>#REF!</v>
      </c>
    </row>
    <row r="50" spans="1:11" ht="18">
      <c r="A50" s="44"/>
      <c r="B50" s="44"/>
      <c r="C50" s="44"/>
      <c r="D50" s="44"/>
      <c r="E50" s="44"/>
      <c r="F50" s="9"/>
      <c r="G50" s="20"/>
      <c r="H50" s="20"/>
      <c r="J50" s="21"/>
      <c r="K50" s="21"/>
    </row>
    <row r="51" spans="1:11" ht="15.75">
      <c r="A51" s="605"/>
      <c r="B51" s="605"/>
      <c r="C51" s="605"/>
      <c r="D51" s="605"/>
      <c r="E51" s="605"/>
      <c r="F51" s="1"/>
      <c r="G51" s="600"/>
      <c r="H51" s="600"/>
      <c r="J51" s="21"/>
      <c r="K51" s="21"/>
    </row>
    <row r="52" spans="7:11" ht="12.75">
      <c r="G52" s="21"/>
      <c r="H52" s="21"/>
      <c r="J52" s="21"/>
      <c r="K52" s="21"/>
    </row>
    <row r="53" spans="7:11" ht="12.75">
      <c r="G53" s="21"/>
      <c r="H53" s="21"/>
      <c r="J53" s="21"/>
      <c r="K53" s="21"/>
    </row>
    <row r="54" spans="7:11" ht="12.75">
      <c r="G54" s="21"/>
      <c r="H54" s="21"/>
      <c r="J54" s="21"/>
      <c r="K54" s="21"/>
    </row>
    <row r="55" spans="7:11" ht="12.75">
      <c r="G55" s="21"/>
      <c r="H55" s="21"/>
      <c r="J55" s="21"/>
      <c r="K55" s="21"/>
    </row>
    <row r="56" spans="7:11" ht="12.75">
      <c r="G56" s="21"/>
      <c r="H56" s="21"/>
      <c r="J56" s="21"/>
      <c r="K56" s="21"/>
    </row>
    <row r="57" spans="7:11" ht="12.75">
      <c r="G57" s="21"/>
      <c r="H57" s="21"/>
      <c r="J57" s="21"/>
      <c r="K57" s="21"/>
    </row>
    <row r="58" spans="7:11" ht="12.75">
      <c r="G58" s="21"/>
      <c r="H58" s="21"/>
      <c r="J58" s="21"/>
      <c r="K58" s="21"/>
    </row>
    <row r="59" spans="7:11" ht="12.75">
      <c r="G59" s="21"/>
      <c r="H59" s="21"/>
      <c r="J59" s="21"/>
      <c r="K59" s="21"/>
    </row>
    <row r="60" spans="7:11" ht="12.75">
      <c r="G60" s="21"/>
      <c r="H60" s="21"/>
      <c r="J60" s="21"/>
      <c r="K60" s="21"/>
    </row>
    <row r="61" spans="7:11" ht="12.75">
      <c r="G61" s="21"/>
      <c r="H61" s="21"/>
      <c r="J61" s="21"/>
      <c r="K61" s="21"/>
    </row>
    <row r="62" spans="7:11" ht="12.75">
      <c r="G62" s="21"/>
      <c r="H62" s="21"/>
      <c r="J62" s="21"/>
      <c r="K62" s="21"/>
    </row>
    <row r="63" spans="7:11" ht="12.75">
      <c r="G63" s="21"/>
      <c r="H63" s="21"/>
      <c r="J63" s="21"/>
      <c r="K63" s="21"/>
    </row>
    <row r="64" spans="7:11" ht="12.75">
      <c r="G64" s="21"/>
      <c r="H64" s="21"/>
      <c r="J64" s="21"/>
      <c r="K64" s="21"/>
    </row>
    <row r="65" spans="7:11" ht="12.75">
      <c r="G65" s="21"/>
      <c r="H65" s="21"/>
      <c r="J65" s="21"/>
      <c r="K65" s="21"/>
    </row>
    <row r="66" spans="7:11" ht="12.75">
      <c r="G66" s="21"/>
      <c r="H66" s="21"/>
      <c r="J66" s="21"/>
      <c r="K66" s="21"/>
    </row>
    <row r="67" spans="7:11" ht="12.75">
      <c r="G67" s="21"/>
      <c r="H67" s="21"/>
      <c r="J67" s="21"/>
      <c r="K67" s="21"/>
    </row>
    <row r="68" spans="7:11" ht="12.75">
      <c r="G68" s="21"/>
      <c r="H68" s="21"/>
      <c r="J68" s="21"/>
      <c r="K68" s="21"/>
    </row>
    <row r="69" spans="7:11" ht="12.75">
      <c r="G69" s="21"/>
      <c r="H69" s="21"/>
      <c r="J69" s="21"/>
      <c r="K69" s="21"/>
    </row>
    <row r="70" spans="7:11" ht="12.75">
      <c r="G70" s="21"/>
      <c r="H70" s="21"/>
      <c r="J70" s="21"/>
      <c r="K70" s="21"/>
    </row>
    <row r="71" spans="7:11" ht="12.75">
      <c r="G71" s="21"/>
      <c r="H71" s="21"/>
      <c r="J71" s="21"/>
      <c r="K71" s="21"/>
    </row>
    <row r="72" spans="7:11" ht="12.75">
      <c r="G72" s="21"/>
      <c r="H72" s="21"/>
      <c r="J72" s="21"/>
      <c r="K72" s="21"/>
    </row>
    <row r="73" spans="7:11" ht="12.75">
      <c r="G73" s="21"/>
      <c r="H73" s="21"/>
      <c r="J73" s="21"/>
      <c r="K73" s="21"/>
    </row>
    <row r="74" spans="7:11" ht="12.75">
      <c r="G74" s="21"/>
      <c r="H74" s="21"/>
      <c r="J74" s="21"/>
      <c r="K74" s="21"/>
    </row>
    <row r="75" spans="7:11" ht="12.75">
      <c r="G75" s="21"/>
      <c r="H75" s="21"/>
      <c r="J75" s="21"/>
      <c r="K75" s="21"/>
    </row>
    <row r="76" spans="7:11" ht="12.75">
      <c r="G76" s="21"/>
      <c r="H76" s="21"/>
      <c r="J76" s="21"/>
      <c r="K76" s="21"/>
    </row>
    <row r="77" spans="7:11" ht="12.75">
      <c r="G77" s="21"/>
      <c r="H77" s="21"/>
      <c r="J77" s="21"/>
      <c r="K77" s="21"/>
    </row>
    <row r="78" spans="7:11" ht="12.75">
      <c r="G78" s="21"/>
      <c r="H78" s="21"/>
      <c r="J78" s="21"/>
      <c r="K78" s="21"/>
    </row>
    <row r="79" spans="7:11" ht="12.75">
      <c r="G79" s="21"/>
      <c r="H79" s="21"/>
      <c r="J79" s="21"/>
      <c r="K79" s="21"/>
    </row>
    <row r="80" spans="7:11" ht="12.75">
      <c r="G80" s="21"/>
      <c r="H80" s="21"/>
      <c r="J80" s="21"/>
      <c r="K80" s="21"/>
    </row>
    <row r="81" spans="7:11" ht="12.75">
      <c r="G81" s="21"/>
      <c r="H81" s="21"/>
      <c r="J81" s="21"/>
      <c r="K81" s="21"/>
    </row>
    <row r="82" spans="7:11" ht="12.75">
      <c r="G82" s="21"/>
      <c r="H82" s="21"/>
      <c r="J82" s="21"/>
      <c r="K82" s="21"/>
    </row>
    <row r="83" spans="7:11" ht="12.75">
      <c r="G83" s="21"/>
      <c r="H83" s="21"/>
      <c r="J83" s="21"/>
      <c r="K83" s="21"/>
    </row>
    <row r="84" spans="7:11" ht="12.75">
      <c r="G84" s="21"/>
      <c r="H84" s="21"/>
      <c r="J84" s="21"/>
      <c r="K84" s="21"/>
    </row>
    <row r="85" spans="7:11" ht="12.75">
      <c r="G85" s="21"/>
      <c r="H85" s="21"/>
      <c r="J85" s="21"/>
      <c r="K85" s="21"/>
    </row>
    <row r="86" spans="7:11" ht="12.75">
      <c r="G86" s="21"/>
      <c r="H86" s="21"/>
      <c r="J86" s="21"/>
      <c r="K86" s="21"/>
    </row>
    <row r="87" spans="7:11" ht="12.75">
      <c r="G87" s="21"/>
      <c r="H87" s="21"/>
      <c r="J87" s="21"/>
      <c r="K87" s="21"/>
    </row>
    <row r="88" spans="7:11" ht="12.75">
      <c r="G88" s="21"/>
      <c r="H88" s="21"/>
      <c r="J88" s="21"/>
      <c r="K88" s="21"/>
    </row>
    <row r="89" spans="7:11" ht="12.75">
      <c r="G89" s="21"/>
      <c r="H89" s="21"/>
      <c r="J89" s="21"/>
      <c r="K89" s="21"/>
    </row>
    <row r="90" spans="7:11" ht="12.75">
      <c r="G90" s="21"/>
      <c r="H90" s="21"/>
      <c r="J90" s="21"/>
      <c r="K90" s="21"/>
    </row>
    <row r="91" spans="7:11" ht="12.75">
      <c r="G91" s="21"/>
      <c r="H91" s="21"/>
      <c r="J91" s="21"/>
      <c r="K91" s="21"/>
    </row>
    <row r="92" spans="7:11" ht="12.75">
      <c r="G92" s="21"/>
      <c r="H92" s="21"/>
      <c r="J92" s="21"/>
      <c r="K92" s="21"/>
    </row>
    <row r="93" spans="7:11" ht="12.75">
      <c r="G93" s="21"/>
      <c r="H93" s="21"/>
      <c r="J93" s="21"/>
      <c r="K93" s="21"/>
    </row>
    <row r="94" spans="7:11" ht="12.75">
      <c r="G94" s="21"/>
      <c r="H94" s="21"/>
      <c r="J94" s="21"/>
      <c r="K94" s="21"/>
    </row>
    <row r="95" spans="7:11" ht="12.75">
      <c r="G95" s="21"/>
      <c r="H95" s="21"/>
      <c r="J95" s="21"/>
      <c r="K95" s="21"/>
    </row>
    <row r="96" spans="7:11" ht="12.75">
      <c r="G96" s="21"/>
      <c r="H96" s="21"/>
      <c r="J96" s="21"/>
      <c r="K96" s="21"/>
    </row>
    <row r="97" spans="7:11" ht="12.75">
      <c r="G97" s="21"/>
      <c r="H97" s="21"/>
      <c r="J97" s="21"/>
      <c r="K97" s="21"/>
    </row>
    <row r="98" spans="7:11" ht="12.75">
      <c r="G98" s="21"/>
      <c r="H98" s="21"/>
      <c r="J98" s="21"/>
      <c r="K98" s="21"/>
    </row>
    <row r="99" spans="7:11" ht="12.75">
      <c r="G99" s="21"/>
      <c r="H99" s="21"/>
      <c r="J99" s="21"/>
      <c r="K99" s="21"/>
    </row>
    <row r="100" spans="7:11" ht="12.75">
      <c r="G100" s="21"/>
      <c r="H100" s="21"/>
      <c r="J100" s="21"/>
      <c r="K100" s="21"/>
    </row>
    <row r="101" spans="7:11" ht="12.75">
      <c r="G101" s="21"/>
      <c r="H101" s="21"/>
      <c r="J101" s="21"/>
      <c r="K101" s="21"/>
    </row>
    <row r="102" spans="7:11" ht="12.75">
      <c r="G102" s="21"/>
      <c r="H102" s="21"/>
      <c r="J102" s="21"/>
      <c r="K102" s="21"/>
    </row>
    <row r="103" spans="7:11" ht="12.75">
      <c r="G103" s="21"/>
      <c r="H103" s="21"/>
      <c r="J103" s="21"/>
      <c r="K103" s="21"/>
    </row>
    <row r="104" spans="7:11" ht="12.75">
      <c r="G104" s="21"/>
      <c r="H104" s="21"/>
      <c r="J104" s="21"/>
      <c r="K104" s="21"/>
    </row>
    <row r="105" spans="7:11" ht="12.75">
      <c r="G105" s="21"/>
      <c r="H105" s="21"/>
      <c r="J105" s="21"/>
      <c r="K105" s="21"/>
    </row>
    <row r="106" spans="7:11" ht="12.75">
      <c r="G106" s="21"/>
      <c r="H106" s="21"/>
      <c r="J106" s="21"/>
      <c r="K106" s="21"/>
    </row>
    <row r="107" spans="7:11" ht="12.75">
      <c r="G107" s="21"/>
      <c r="H107" s="21"/>
      <c r="J107" s="21"/>
      <c r="K107" s="21"/>
    </row>
    <row r="108" spans="7:11" ht="12.75">
      <c r="G108" s="21"/>
      <c r="H108" s="21"/>
      <c r="J108" s="21"/>
      <c r="K108" s="21"/>
    </row>
    <row r="109" spans="7:11" ht="12.75">
      <c r="G109" s="21"/>
      <c r="H109" s="21"/>
      <c r="J109" s="21"/>
      <c r="K109" s="21"/>
    </row>
    <row r="110" spans="7:11" ht="12.75">
      <c r="G110" s="21"/>
      <c r="H110" s="21"/>
      <c r="J110" s="21"/>
      <c r="K110" s="21"/>
    </row>
    <row r="111" spans="7:11" ht="12.75">
      <c r="G111" s="21"/>
      <c r="H111" s="21"/>
      <c r="J111" s="21"/>
      <c r="K111" s="21"/>
    </row>
    <row r="112" spans="7:11" ht="12.75">
      <c r="G112" s="21"/>
      <c r="H112" s="21"/>
      <c r="J112" s="21"/>
      <c r="K112" s="21"/>
    </row>
    <row r="113" spans="7:11" ht="12.75">
      <c r="G113" s="21"/>
      <c r="H113" s="21"/>
      <c r="J113" s="21"/>
      <c r="K113" s="21"/>
    </row>
    <row r="114" spans="7:11" ht="12.75">
      <c r="G114" s="21"/>
      <c r="H114" s="21"/>
      <c r="J114" s="21"/>
      <c r="K114" s="21"/>
    </row>
    <row r="115" spans="7:11" ht="12.75">
      <c r="G115" s="21"/>
      <c r="H115" s="21"/>
      <c r="J115" s="21"/>
      <c r="K115" s="21"/>
    </row>
    <row r="116" spans="7:11" ht="12.75">
      <c r="G116" s="21"/>
      <c r="H116" s="21"/>
      <c r="J116" s="21"/>
      <c r="K116" s="21"/>
    </row>
    <row r="117" spans="7:11" ht="12.75">
      <c r="G117" s="21"/>
      <c r="H117" s="21"/>
      <c r="J117" s="21"/>
      <c r="K117" s="21"/>
    </row>
    <row r="118" spans="7:11" ht="12.75">
      <c r="G118" s="21"/>
      <c r="H118" s="21"/>
      <c r="J118" s="21"/>
      <c r="K118" s="21"/>
    </row>
    <row r="119" spans="7:11" ht="12.75">
      <c r="G119" s="21"/>
      <c r="H119" s="21"/>
      <c r="J119" s="21"/>
      <c r="K119" s="21"/>
    </row>
    <row r="120" spans="7:11" ht="12.75">
      <c r="G120" s="21"/>
      <c r="H120" s="21"/>
      <c r="J120" s="21"/>
      <c r="K120" s="21"/>
    </row>
    <row r="121" spans="7:11" ht="12.75">
      <c r="G121" s="21"/>
      <c r="H121" s="21"/>
      <c r="J121" s="21"/>
      <c r="K121" s="21"/>
    </row>
    <row r="122" spans="7:11" ht="12.75">
      <c r="G122" s="21"/>
      <c r="H122" s="21"/>
      <c r="J122" s="21"/>
      <c r="K122" s="21"/>
    </row>
    <row r="123" spans="7:11" ht="12.75">
      <c r="G123" s="21"/>
      <c r="H123" s="21"/>
      <c r="J123" s="21"/>
      <c r="K123" s="21"/>
    </row>
    <row r="124" spans="7:11" ht="12.75">
      <c r="G124" s="21"/>
      <c r="H124" s="21"/>
      <c r="J124" s="21"/>
      <c r="K124" s="21"/>
    </row>
    <row r="125" spans="7:11" ht="12.75">
      <c r="G125" s="21"/>
      <c r="H125" s="21"/>
      <c r="J125" s="21"/>
      <c r="K125" s="21"/>
    </row>
    <row r="126" spans="7:11" ht="12.75">
      <c r="G126" s="21"/>
      <c r="H126" s="21"/>
      <c r="J126" s="21"/>
      <c r="K126" s="21"/>
    </row>
    <row r="127" spans="7:11" ht="12.75">
      <c r="G127" s="21"/>
      <c r="H127" s="21"/>
      <c r="J127" s="21"/>
      <c r="K127" s="21"/>
    </row>
    <row r="128" spans="7:11" ht="12.75">
      <c r="G128" s="21"/>
      <c r="H128" s="21"/>
      <c r="J128" s="21"/>
      <c r="K128" s="21"/>
    </row>
    <row r="129" spans="7:11" ht="12.75">
      <c r="G129" s="21"/>
      <c r="H129" s="21"/>
      <c r="J129" s="21"/>
      <c r="K129" s="21"/>
    </row>
    <row r="130" spans="7:11" ht="12.75">
      <c r="G130" s="21"/>
      <c r="H130" s="21"/>
      <c r="J130" s="21"/>
      <c r="K130" s="21"/>
    </row>
    <row r="131" spans="7:11" ht="12.75">
      <c r="G131" s="21"/>
      <c r="H131" s="21"/>
      <c r="J131" s="21"/>
      <c r="K131" s="21"/>
    </row>
    <row r="132" spans="7:11" ht="12.75">
      <c r="G132" s="21"/>
      <c r="H132" s="21"/>
      <c r="J132" s="21"/>
      <c r="K132" s="21"/>
    </row>
    <row r="133" spans="7:11" ht="12.75">
      <c r="G133" s="21"/>
      <c r="H133" s="21"/>
      <c r="J133" s="21"/>
      <c r="K133" s="21"/>
    </row>
    <row r="134" spans="7:11" ht="12.75">
      <c r="G134" s="21"/>
      <c r="H134" s="21"/>
      <c r="J134" s="21"/>
      <c r="K134" s="21"/>
    </row>
    <row r="135" spans="7:11" ht="12.75">
      <c r="G135" s="21"/>
      <c r="H135" s="21"/>
      <c r="J135" s="21"/>
      <c r="K135" s="21"/>
    </row>
    <row r="136" spans="7:11" ht="12.75">
      <c r="G136" s="21"/>
      <c r="H136" s="21"/>
      <c r="J136" s="21"/>
      <c r="K136" s="21"/>
    </row>
    <row r="137" spans="7:11" ht="12.75">
      <c r="G137" s="21"/>
      <c r="H137" s="21"/>
      <c r="J137" s="21"/>
      <c r="K137" s="21"/>
    </row>
    <row r="138" spans="7:11" ht="12.75">
      <c r="G138" s="21"/>
      <c r="H138" s="21"/>
      <c r="J138" s="21"/>
      <c r="K138" s="21"/>
    </row>
    <row r="139" spans="7:11" ht="12.75">
      <c r="G139" s="21"/>
      <c r="H139" s="21"/>
      <c r="J139" s="21"/>
      <c r="K139" s="21"/>
    </row>
    <row r="140" spans="7:11" ht="12.75">
      <c r="G140" s="21"/>
      <c r="H140" s="21"/>
      <c r="J140" s="21"/>
      <c r="K140" s="21"/>
    </row>
    <row r="141" spans="7:11" ht="12.75">
      <c r="G141" s="21"/>
      <c r="H141" s="21"/>
      <c r="J141" s="21"/>
      <c r="K141" s="21"/>
    </row>
    <row r="142" spans="7:11" ht="12.75">
      <c r="G142" s="21"/>
      <c r="H142" s="21"/>
      <c r="J142" s="21"/>
      <c r="K142" s="21"/>
    </row>
    <row r="143" spans="7:11" ht="12.75">
      <c r="G143" s="21"/>
      <c r="H143" s="21"/>
      <c r="J143" s="21"/>
      <c r="K143" s="21"/>
    </row>
    <row r="144" spans="7:11" ht="12.75">
      <c r="G144" s="21"/>
      <c r="H144" s="21"/>
      <c r="J144" s="21"/>
      <c r="K144" s="21"/>
    </row>
    <row r="145" spans="7:11" ht="12.75">
      <c r="G145" s="21"/>
      <c r="H145" s="21"/>
      <c r="J145" s="21"/>
      <c r="K145" s="21"/>
    </row>
    <row r="146" spans="7:11" ht="12.75">
      <c r="G146" s="21"/>
      <c r="H146" s="21"/>
      <c r="J146" s="21"/>
      <c r="K146" s="21"/>
    </row>
    <row r="147" spans="7:11" ht="12.75">
      <c r="G147" s="21"/>
      <c r="H147" s="21"/>
      <c r="J147" s="21"/>
      <c r="K147" s="21"/>
    </row>
    <row r="148" spans="7:11" ht="12.75">
      <c r="G148" s="21"/>
      <c r="H148" s="21"/>
      <c r="J148" s="21"/>
      <c r="K148" s="21"/>
    </row>
    <row r="149" spans="7:11" ht="12.75">
      <c r="G149" s="21"/>
      <c r="H149" s="21"/>
      <c r="J149" s="21"/>
      <c r="K149" s="21"/>
    </row>
    <row r="150" spans="7:11" ht="12.75">
      <c r="G150" s="21"/>
      <c r="H150" s="21"/>
      <c r="J150" s="21"/>
      <c r="K150" s="21"/>
    </row>
    <row r="151" spans="7:11" ht="12.75">
      <c r="G151" s="21"/>
      <c r="H151" s="21"/>
      <c r="J151" s="21"/>
      <c r="K151" s="21"/>
    </row>
    <row r="152" spans="7:11" ht="12.75">
      <c r="G152" s="21"/>
      <c r="H152" s="21"/>
      <c r="J152" s="21"/>
      <c r="K152" s="21"/>
    </row>
    <row r="153" spans="7:11" ht="12.75">
      <c r="G153" s="21"/>
      <c r="H153" s="21"/>
      <c r="J153" s="21"/>
      <c r="K153" s="21"/>
    </row>
    <row r="154" spans="7:11" ht="12.75">
      <c r="G154" s="21"/>
      <c r="H154" s="21"/>
      <c r="J154" s="21"/>
      <c r="K154" s="21"/>
    </row>
    <row r="155" spans="7:11" ht="12.75">
      <c r="G155" s="21"/>
      <c r="H155" s="21"/>
      <c r="J155" s="21"/>
      <c r="K155" s="21"/>
    </row>
    <row r="156" spans="7:11" ht="12.75">
      <c r="G156" s="21"/>
      <c r="H156" s="21"/>
      <c r="J156" s="21"/>
      <c r="K156" s="21"/>
    </row>
    <row r="157" spans="7:11" ht="12.75">
      <c r="G157" s="21"/>
      <c r="H157" s="21"/>
      <c r="J157" s="21"/>
      <c r="K157" s="21"/>
    </row>
    <row r="158" spans="7:11" ht="12.75">
      <c r="G158" s="21"/>
      <c r="H158" s="21"/>
      <c r="J158" s="21"/>
      <c r="K158" s="21"/>
    </row>
    <row r="159" spans="7:11" ht="12.75">
      <c r="G159" s="21"/>
      <c r="H159" s="21"/>
      <c r="J159" s="21"/>
      <c r="K159" s="21"/>
    </row>
    <row r="160" spans="7:11" ht="12.75">
      <c r="G160" s="21"/>
      <c r="H160" s="21"/>
      <c r="J160" s="21"/>
      <c r="K160" s="21"/>
    </row>
    <row r="161" spans="7:11" ht="12.75">
      <c r="G161" s="21"/>
      <c r="H161" s="21"/>
      <c r="J161" s="21"/>
      <c r="K161" s="21"/>
    </row>
    <row r="162" spans="7:11" ht="12.75">
      <c r="G162" s="21"/>
      <c r="H162" s="21"/>
      <c r="J162" s="21"/>
      <c r="K162" s="21"/>
    </row>
    <row r="163" spans="7:11" ht="12.75">
      <c r="G163" s="21"/>
      <c r="H163" s="21"/>
      <c r="J163" s="21"/>
      <c r="K163" s="21"/>
    </row>
    <row r="164" spans="7:11" ht="12.75">
      <c r="G164" s="21"/>
      <c r="H164" s="21"/>
      <c r="J164" s="21"/>
      <c r="K164" s="21"/>
    </row>
    <row r="165" spans="7:11" ht="12.75">
      <c r="G165" s="21"/>
      <c r="H165" s="21"/>
      <c r="J165" s="21"/>
      <c r="K165" s="21"/>
    </row>
    <row r="166" spans="7:11" ht="12.75">
      <c r="G166" s="21"/>
      <c r="H166" s="21"/>
      <c r="J166" s="21"/>
      <c r="K166" s="21"/>
    </row>
    <row r="167" spans="7:11" ht="12.75">
      <c r="G167" s="21"/>
      <c r="H167" s="21"/>
      <c r="J167" s="21"/>
      <c r="K167" s="21"/>
    </row>
    <row r="168" spans="7:11" ht="12.75">
      <c r="G168" s="21"/>
      <c r="H168" s="21"/>
      <c r="J168" s="21"/>
      <c r="K168" s="21"/>
    </row>
    <row r="169" spans="7:11" ht="12.75">
      <c r="G169" s="21"/>
      <c r="H169" s="21"/>
      <c r="J169" s="21"/>
      <c r="K169" s="21"/>
    </row>
    <row r="170" spans="7:11" ht="12.75">
      <c r="G170" s="21"/>
      <c r="H170" s="21"/>
      <c r="J170" s="21"/>
      <c r="K170" s="21"/>
    </row>
    <row r="171" spans="7:11" ht="12.75">
      <c r="G171" s="21"/>
      <c r="H171" s="21"/>
      <c r="J171" s="21"/>
      <c r="K171" s="21"/>
    </row>
    <row r="172" spans="7:11" ht="12.75">
      <c r="G172" s="21"/>
      <c r="H172" s="21"/>
      <c r="J172" s="21"/>
      <c r="K172" s="21"/>
    </row>
    <row r="173" spans="7:11" ht="12.75">
      <c r="G173" s="21"/>
      <c r="H173" s="21"/>
      <c r="J173" s="21"/>
      <c r="K173" s="21"/>
    </row>
    <row r="174" spans="7:11" ht="12.75">
      <c r="G174" s="21"/>
      <c r="H174" s="21"/>
      <c r="J174" s="21"/>
      <c r="K174" s="21"/>
    </row>
    <row r="175" spans="7:11" ht="12.75">
      <c r="G175" s="21"/>
      <c r="H175" s="21"/>
      <c r="J175" s="21"/>
      <c r="K175" s="21"/>
    </row>
    <row r="176" spans="7:11" ht="12.75">
      <c r="G176" s="21"/>
      <c r="H176" s="21"/>
      <c r="J176" s="21"/>
      <c r="K176" s="21"/>
    </row>
    <row r="177" spans="7:11" ht="12.75">
      <c r="G177" s="21"/>
      <c r="H177" s="21"/>
      <c r="J177" s="21"/>
      <c r="K177" s="21"/>
    </row>
    <row r="178" spans="7:11" ht="12.75">
      <c r="G178" s="21"/>
      <c r="H178" s="21"/>
      <c r="J178" s="21"/>
      <c r="K178" s="21"/>
    </row>
    <row r="179" spans="7:11" ht="12.75">
      <c r="G179" s="21"/>
      <c r="H179" s="21"/>
      <c r="J179" s="21"/>
      <c r="K179" s="21"/>
    </row>
    <row r="180" spans="7:11" ht="12.75">
      <c r="G180" s="21"/>
      <c r="H180" s="21"/>
      <c r="J180" s="21"/>
      <c r="K180" s="21"/>
    </row>
    <row r="181" spans="7:11" ht="12.75">
      <c r="G181" s="21"/>
      <c r="H181" s="21"/>
      <c r="J181" s="21"/>
      <c r="K181" s="21"/>
    </row>
    <row r="182" spans="7:11" ht="12.75">
      <c r="G182" s="21"/>
      <c r="H182" s="21"/>
      <c r="J182" s="21"/>
      <c r="K182" s="21"/>
    </row>
    <row r="183" spans="7:11" ht="12.75">
      <c r="G183" s="21"/>
      <c r="H183" s="21"/>
      <c r="J183" s="21"/>
      <c r="K183" s="21"/>
    </row>
    <row r="184" spans="7:11" ht="12.75">
      <c r="G184" s="21"/>
      <c r="H184" s="21"/>
      <c r="J184" s="21"/>
      <c r="K184" s="21"/>
    </row>
    <row r="185" spans="7:11" ht="12.75">
      <c r="G185" s="21"/>
      <c r="H185" s="21"/>
      <c r="J185" s="21"/>
      <c r="K185" s="21"/>
    </row>
    <row r="186" spans="7:11" ht="12.75">
      <c r="G186" s="21"/>
      <c r="H186" s="21"/>
      <c r="J186" s="21"/>
      <c r="K186" s="21"/>
    </row>
    <row r="187" spans="7:11" ht="12.75">
      <c r="G187" s="21"/>
      <c r="H187" s="21"/>
      <c r="J187" s="21"/>
      <c r="K187" s="21"/>
    </row>
    <row r="188" spans="7:11" ht="12.75">
      <c r="G188" s="21"/>
      <c r="H188" s="21"/>
      <c r="J188" s="21"/>
      <c r="K188" s="21"/>
    </row>
    <row r="189" spans="7:11" ht="12.75">
      <c r="G189" s="21"/>
      <c r="H189" s="21"/>
      <c r="J189" s="21"/>
      <c r="K189" s="21"/>
    </row>
    <row r="190" spans="7:11" ht="12.75">
      <c r="G190" s="21"/>
      <c r="H190" s="21"/>
      <c r="J190" s="21"/>
      <c r="K190" s="21"/>
    </row>
    <row r="191" spans="7:11" ht="12.75">
      <c r="G191" s="21"/>
      <c r="H191" s="21"/>
      <c r="J191" s="21"/>
      <c r="K191" s="21"/>
    </row>
    <row r="192" spans="7:11" ht="12.75">
      <c r="G192" s="21"/>
      <c r="H192" s="21"/>
      <c r="J192" s="21"/>
      <c r="K192" s="21"/>
    </row>
    <row r="193" spans="7:11" ht="12.75">
      <c r="G193" s="21"/>
      <c r="H193" s="21"/>
      <c r="J193" s="21"/>
      <c r="K193" s="21"/>
    </row>
    <row r="194" spans="7:11" ht="12.75">
      <c r="G194" s="21"/>
      <c r="H194" s="21"/>
      <c r="J194" s="21"/>
      <c r="K194" s="21"/>
    </row>
    <row r="195" spans="7:11" ht="12.75">
      <c r="G195" s="21"/>
      <c r="H195" s="21"/>
      <c r="J195" s="21"/>
      <c r="K195" s="21"/>
    </row>
    <row r="196" spans="7:11" ht="12.75">
      <c r="G196" s="21"/>
      <c r="H196" s="21"/>
      <c r="J196" s="21"/>
      <c r="K196" s="21"/>
    </row>
    <row r="197" spans="7:11" ht="12.75">
      <c r="G197" s="21"/>
      <c r="H197" s="21"/>
      <c r="J197" s="21"/>
      <c r="K197" s="21"/>
    </row>
    <row r="198" spans="7:11" ht="12.75">
      <c r="G198" s="21"/>
      <c r="H198" s="21"/>
      <c r="J198" s="21"/>
      <c r="K198" s="21"/>
    </row>
    <row r="199" spans="7:11" ht="12.75">
      <c r="G199" s="21"/>
      <c r="H199" s="21"/>
      <c r="J199" s="21"/>
      <c r="K199" s="21"/>
    </row>
    <row r="200" spans="7:11" ht="12.75">
      <c r="G200" s="21"/>
      <c r="H200" s="21"/>
      <c r="J200" s="21"/>
      <c r="K200" s="21"/>
    </row>
    <row r="201" spans="7:11" ht="12.75">
      <c r="G201" s="21"/>
      <c r="H201" s="21"/>
      <c r="J201" s="21"/>
      <c r="K201" s="21"/>
    </row>
    <row r="202" spans="7:11" ht="12.75">
      <c r="G202" s="21"/>
      <c r="H202" s="21"/>
      <c r="J202" s="21"/>
      <c r="K202" s="21"/>
    </row>
    <row r="203" spans="7:11" ht="12.75">
      <c r="G203" s="21"/>
      <c r="H203" s="21"/>
      <c r="J203" s="21"/>
      <c r="K203" s="21"/>
    </row>
    <row r="204" spans="7:11" ht="12.75">
      <c r="G204" s="21"/>
      <c r="H204" s="21"/>
      <c r="J204" s="21"/>
      <c r="K204" s="21"/>
    </row>
    <row r="205" spans="7:11" ht="12.75">
      <c r="G205" s="21"/>
      <c r="H205" s="21"/>
      <c r="J205" s="21"/>
      <c r="K205" s="21"/>
    </row>
    <row r="206" spans="7:11" ht="12.75">
      <c r="G206" s="21"/>
      <c r="H206" s="21"/>
      <c r="J206" s="21"/>
      <c r="K206" s="21"/>
    </row>
    <row r="207" spans="7:11" ht="12.75">
      <c r="G207" s="21"/>
      <c r="H207" s="21"/>
      <c r="J207" s="21"/>
      <c r="K207" s="21"/>
    </row>
    <row r="208" spans="7:11" ht="12.75">
      <c r="G208" s="21"/>
      <c r="H208" s="21"/>
      <c r="J208" s="21"/>
      <c r="K208" s="21"/>
    </row>
    <row r="209" spans="7:11" ht="12.75">
      <c r="G209" s="21"/>
      <c r="H209" s="21"/>
      <c r="J209" s="21"/>
      <c r="K209" s="21"/>
    </row>
    <row r="210" spans="7:11" ht="12.75">
      <c r="G210" s="21"/>
      <c r="H210" s="21"/>
      <c r="J210" s="21"/>
      <c r="K210" s="21"/>
    </row>
    <row r="211" spans="7:11" ht="12.75">
      <c r="G211" s="21"/>
      <c r="H211" s="21"/>
      <c r="J211" s="21"/>
      <c r="K211" s="21"/>
    </row>
    <row r="212" spans="7:11" ht="12.75">
      <c r="G212" s="21"/>
      <c r="H212" s="21"/>
      <c r="J212" s="21"/>
      <c r="K212" s="21"/>
    </row>
    <row r="213" spans="7:11" ht="12.75">
      <c r="G213" s="21"/>
      <c r="H213" s="21"/>
      <c r="J213" s="21"/>
      <c r="K213" s="21"/>
    </row>
    <row r="214" spans="7:11" ht="12.75">
      <c r="G214" s="21"/>
      <c r="H214" s="21"/>
      <c r="J214" s="21"/>
      <c r="K214" s="21"/>
    </row>
    <row r="215" spans="7:11" ht="12.75">
      <c r="G215" s="21"/>
      <c r="H215" s="21"/>
      <c r="J215" s="21"/>
      <c r="K215" s="21"/>
    </row>
    <row r="216" spans="7:11" ht="12.75">
      <c r="G216" s="21"/>
      <c r="H216" s="21"/>
      <c r="J216" s="21"/>
      <c r="K216" s="21"/>
    </row>
    <row r="217" spans="7:11" ht="12.75">
      <c r="G217" s="21"/>
      <c r="H217" s="21"/>
      <c r="J217" s="21"/>
      <c r="K217" s="21"/>
    </row>
    <row r="218" spans="7:11" ht="12.75">
      <c r="G218" s="21"/>
      <c r="H218" s="21"/>
      <c r="J218" s="21"/>
      <c r="K218" s="21"/>
    </row>
    <row r="219" spans="7:11" ht="12.75">
      <c r="G219" s="21"/>
      <c r="H219" s="21"/>
      <c r="J219" s="21"/>
      <c r="K219" s="21"/>
    </row>
    <row r="220" spans="7:11" ht="12.75">
      <c r="G220" s="21"/>
      <c r="H220" s="21"/>
      <c r="J220" s="21"/>
      <c r="K220" s="21"/>
    </row>
    <row r="221" spans="7:11" ht="12.75">
      <c r="G221" s="21"/>
      <c r="H221" s="21"/>
      <c r="J221" s="21"/>
      <c r="K221" s="21"/>
    </row>
    <row r="222" spans="7:11" ht="12.75">
      <c r="G222" s="21"/>
      <c r="H222" s="21"/>
      <c r="J222" s="21"/>
      <c r="K222" s="21"/>
    </row>
    <row r="223" spans="7:11" ht="12.75">
      <c r="G223" s="21"/>
      <c r="H223" s="21"/>
      <c r="J223" s="21"/>
      <c r="K223" s="21"/>
    </row>
    <row r="224" spans="7:11" ht="12.75">
      <c r="G224" s="21"/>
      <c r="H224" s="21"/>
      <c r="J224" s="21"/>
      <c r="K224" s="21"/>
    </row>
    <row r="225" spans="7:11" ht="12.75">
      <c r="G225" s="21"/>
      <c r="H225" s="21"/>
      <c r="J225" s="21"/>
      <c r="K225" s="21"/>
    </row>
    <row r="226" spans="7:11" ht="12.75">
      <c r="G226" s="21"/>
      <c r="H226" s="21"/>
      <c r="J226" s="21"/>
      <c r="K226" s="21"/>
    </row>
    <row r="227" spans="7:11" ht="12.75">
      <c r="G227" s="21"/>
      <c r="H227" s="21"/>
      <c r="J227" s="21"/>
      <c r="K227" s="21"/>
    </row>
    <row r="228" spans="7:11" ht="12.75">
      <c r="G228" s="21"/>
      <c r="H228" s="21"/>
      <c r="J228" s="21"/>
      <c r="K228" s="21"/>
    </row>
    <row r="229" spans="7:11" ht="12.75">
      <c r="G229" s="21"/>
      <c r="H229" s="21"/>
      <c r="J229" s="21"/>
      <c r="K229" s="21"/>
    </row>
    <row r="230" spans="7:11" ht="12.75">
      <c r="G230" s="21"/>
      <c r="H230" s="21"/>
      <c r="J230" s="21"/>
      <c r="K230" s="21"/>
    </row>
    <row r="231" spans="7:11" ht="12.75">
      <c r="G231" s="21"/>
      <c r="H231" s="21"/>
      <c r="J231" s="21"/>
      <c r="K231" s="21"/>
    </row>
    <row r="232" spans="7:11" ht="12.75">
      <c r="G232" s="21"/>
      <c r="H232" s="21"/>
      <c r="J232" s="21"/>
      <c r="K232" s="21"/>
    </row>
    <row r="233" spans="7:11" ht="12.75">
      <c r="G233" s="21"/>
      <c r="H233" s="21"/>
      <c r="J233" s="21"/>
      <c r="K233" s="21"/>
    </row>
    <row r="234" spans="7:11" ht="12.75">
      <c r="G234" s="21"/>
      <c r="H234" s="21"/>
      <c r="J234" s="21"/>
      <c r="K234" s="21"/>
    </row>
    <row r="235" spans="7:11" ht="12.75">
      <c r="G235" s="21"/>
      <c r="H235" s="21"/>
      <c r="J235" s="21"/>
      <c r="K235" s="21"/>
    </row>
    <row r="236" spans="7:11" ht="12.75">
      <c r="G236" s="21"/>
      <c r="H236" s="21"/>
      <c r="J236" s="21"/>
      <c r="K236" s="21"/>
    </row>
    <row r="237" spans="7:11" ht="12.75">
      <c r="G237" s="21"/>
      <c r="H237" s="21"/>
      <c r="J237" s="21"/>
      <c r="K237" s="21"/>
    </row>
    <row r="238" spans="7:11" ht="12.75">
      <c r="G238" s="21"/>
      <c r="H238" s="21"/>
      <c r="J238" s="21"/>
      <c r="K238" s="21"/>
    </row>
    <row r="239" spans="7:11" ht="12.75">
      <c r="G239" s="21"/>
      <c r="H239" s="21"/>
      <c r="J239" s="21"/>
      <c r="K239" s="21"/>
    </row>
    <row r="240" spans="7:11" ht="12.75">
      <c r="G240" s="21"/>
      <c r="H240" s="21"/>
      <c r="J240" s="21"/>
      <c r="K240" s="21"/>
    </row>
    <row r="241" spans="7:11" ht="12.75">
      <c r="G241" s="21"/>
      <c r="H241" s="21"/>
      <c r="J241" s="21"/>
      <c r="K241" s="21"/>
    </row>
    <row r="242" spans="7:11" ht="12.75">
      <c r="G242" s="21"/>
      <c r="H242" s="21"/>
      <c r="J242" s="21"/>
      <c r="K242" s="21"/>
    </row>
    <row r="243" spans="7:11" ht="12.75">
      <c r="G243" s="21"/>
      <c r="H243" s="21"/>
      <c r="J243" s="21"/>
      <c r="K243" s="21"/>
    </row>
    <row r="244" spans="7:11" ht="12.75">
      <c r="G244" s="21"/>
      <c r="H244" s="21"/>
      <c r="J244" s="21"/>
      <c r="K244" s="21"/>
    </row>
    <row r="245" spans="7:11" ht="12.75">
      <c r="G245" s="21"/>
      <c r="H245" s="21"/>
      <c r="J245" s="21"/>
      <c r="K245" s="21"/>
    </row>
    <row r="246" spans="7:11" ht="12.75">
      <c r="G246" s="21"/>
      <c r="H246" s="21"/>
      <c r="J246" s="21"/>
      <c r="K246" s="21"/>
    </row>
    <row r="247" spans="7:11" ht="12.75">
      <c r="G247" s="21"/>
      <c r="H247" s="21"/>
      <c r="J247" s="21"/>
      <c r="K247" s="21"/>
    </row>
    <row r="248" spans="7:11" ht="12.75">
      <c r="G248" s="21"/>
      <c r="H248" s="21"/>
      <c r="J248" s="21"/>
      <c r="K248" s="21"/>
    </row>
    <row r="249" spans="7:11" ht="12.75">
      <c r="G249" s="21"/>
      <c r="H249" s="21"/>
      <c r="J249" s="21"/>
      <c r="K249" s="21"/>
    </row>
    <row r="250" spans="7:11" ht="12.75">
      <c r="G250" s="21"/>
      <c r="H250" s="21"/>
      <c r="J250" s="21"/>
      <c r="K250" s="21"/>
    </row>
    <row r="251" spans="7:11" ht="12.75">
      <c r="G251" s="21"/>
      <c r="H251" s="21"/>
      <c r="J251" s="21"/>
      <c r="K251" s="21"/>
    </row>
    <row r="252" spans="7:11" ht="12.75">
      <c r="G252" s="21"/>
      <c r="H252" s="21"/>
      <c r="J252" s="21"/>
      <c r="K252" s="21"/>
    </row>
    <row r="253" spans="7:11" ht="12.75">
      <c r="G253" s="21"/>
      <c r="H253" s="21"/>
      <c r="J253" s="21"/>
      <c r="K253" s="21"/>
    </row>
    <row r="254" spans="7:11" ht="12.75">
      <c r="G254" s="21"/>
      <c r="H254" s="21"/>
      <c r="J254" s="21"/>
      <c r="K254" s="21"/>
    </row>
    <row r="255" spans="7:11" ht="12.75">
      <c r="G255" s="21"/>
      <c r="H255" s="21"/>
      <c r="J255" s="21"/>
      <c r="K255" s="21"/>
    </row>
    <row r="256" spans="7:11" ht="12.75">
      <c r="G256" s="21"/>
      <c r="H256" s="21"/>
      <c r="J256" s="21"/>
      <c r="K256" s="21"/>
    </row>
    <row r="257" spans="7:11" ht="12.75">
      <c r="G257" s="21"/>
      <c r="H257" s="21"/>
      <c r="J257" s="21"/>
      <c r="K257" s="21"/>
    </row>
    <row r="258" spans="7:11" ht="12.75">
      <c r="G258" s="21"/>
      <c r="H258" s="21"/>
      <c r="J258" s="21"/>
      <c r="K258" s="21"/>
    </row>
    <row r="259" spans="7:11" ht="12.75">
      <c r="G259" s="21"/>
      <c r="H259" s="21"/>
      <c r="J259" s="21"/>
      <c r="K259" s="21"/>
    </row>
    <row r="260" spans="7:11" ht="12.75">
      <c r="G260" s="21"/>
      <c r="H260" s="21"/>
      <c r="J260" s="21"/>
      <c r="K260" s="21"/>
    </row>
    <row r="261" spans="7:11" ht="12.75">
      <c r="G261" s="21"/>
      <c r="H261" s="21"/>
      <c r="J261" s="21"/>
      <c r="K261" s="21"/>
    </row>
    <row r="262" spans="7:11" ht="12.75">
      <c r="G262" s="21"/>
      <c r="H262" s="21"/>
      <c r="J262" s="21"/>
      <c r="K262" s="21"/>
    </row>
    <row r="263" spans="7:11" ht="12.75">
      <c r="G263" s="21"/>
      <c r="H263" s="21"/>
      <c r="J263" s="21"/>
      <c r="K263" s="21"/>
    </row>
    <row r="264" spans="7:11" ht="12.75">
      <c r="G264" s="21"/>
      <c r="H264" s="21"/>
      <c r="J264" s="21"/>
      <c r="K264" s="21"/>
    </row>
    <row r="265" spans="7:11" ht="12.75">
      <c r="G265" s="21"/>
      <c r="H265" s="21"/>
      <c r="J265" s="21"/>
      <c r="K265" s="21"/>
    </row>
    <row r="266" spans="7:11" ht="12.75">
      <c r="G266" s="21"/>
      <c r="H266" s="21"/>
      <c r="J266" s="21"/>
      <c r="K266" s="21"/>
    </row>
    <row r="267" spans="7:11" ht="12.75">
      <c r="G267" s="21"/>
      <c r="H267" s="21"/>
      <c r="J267" s="21"/>
      <c r="K267" s="21"/>
    </row>
    <row r="268" spans="7:11" ht="12.75">
      <c r="G268" s="21"/>
      <c r="H268" s="21"/>
      <c r="J268" s="21"/>
      <c r="K268" s="21"/>
    </row>
    <row r="269" spans="7:11" ht="12.75">
      <c r="G269" s="21"/>
      <c r="H269" s="21"/>
      <c r="J269" s="21"/>
      <c r="K269" s="21"/>
    </row>
    <row r="270" spans="7:11" ht="12.75">
      <c r="G270" s="21"/>
      <c r="H270" s="21"/>
      <c r="J270" s="21"/>
      <c r="K270" s="21"/>
    </row>
    <row r="271" spans="7:11" ht="12.75">
      <c r="G271" s="21"/>
      <c r="H271" s="21"/>
      <c r="J271" s="21"/>
      <c r="K271" s="21"/>
    </row>
    <row r="272" spans="7:11" ht="12.75">
      <c r="G272" s="21"/>
      <c r="H272" s="21"/>
      <c r="J272" s="21"/>
      <c r="K272" s="21"/>
    </row>
    <row r="273" spans="7:11" ht="12.75">
      <c r="G273" s="21"/>
      <c r="H273" s="21"/>
      <c r="J273" s="21"/>
      <c r="K273" s="21"/>
    </row>
    <row r="274" spans="7:11" ht="12.75">
      <c r="G274" s="21"/>
      <c r="H274" s="21"/>
      <c r="J274" s="21"/>
      <c r="K274" s="21"/>
    </row>
    <row r="275" spans="7:11" ht="12.75">
      <c r="G275" s="21"/>
      <c r="H275" s="21"/>
      <c r="J275" s="21"/>
      <c r="K275" s="21"/>
    </row>
    <row r="276" spans="7:11" ht="12.75">
      <c r="G276" s="21"/>
      <c r="H276" s="21"/>
      <c r="J276" s="21"/>
      <c r="K276" s="21"/>
    </row>
  </sheetData>
  <sheetProtection/>
  <mergeCells count="52">
    <mergeCell ref="F4:I4"/>
    <mergeCell ref="A47:E47"/>
    <mergeCell ref="A48:E48"/>
    <mergeCell ref="A1:K1"/>
    <mergeCell ref="A2:K2"/>
    <mergeCell ref="A3:K3"/>
    <mergeCell ref="G12:G14"/>
    <mergeCell ref="A10:H10"/>
    <mergeCell ref="A5:H5"/>
    <mergeCell ref="A7:H7"/>
    <mergeCell ref="G51:H51"/>
    <mergeCell ref="A39:E39"/>
    <mergeCell ref="A40:E40"/>
    <mergeCell ref="A46:E46"/>
    <mergeCell ref="A44:E44"/>
    <mergeCell ref="A51:E51"/>
    <mergeCell ref="A49:E49"/>
    <mergeCell ref="A43:E43"/>
    <mergeCell ref="A45:E45"/>
    <mergeCell ref="A42:E42"/>
    <mergeCell ref="A8:H8"/>
    <mergeCell ref="A6:H6"/>
    <mergeCell ref="I13:I14"/>
    <mergeCell ref="H13:H14"/>
    <mergeCell ref="A9:H9"/>
    <mergeCell ref="A15:E15"/>
    <mergeCell ref="F12:F14"/>
    <mergeCell ref="A12:E14"/>
    <mergeCell ref="A41:E41"/>
    <mergeCell ref="A33:E33"/>
    <mergeCell ref="A35:E35"/>
    <mergeCell ref="A36:E36"/>
    <mergeCell ref="A38:E38"/>
    <mergeCell ref="A37:E37"/>
    <mergeCell ref="A34:E34"/>
    <mergeCell ref="A19:E19"/>
    <mergeCell ref="A16:E16"/>
    <mergeCell ref="A17:E17"/>
    <mergeCell ref="A18:E18"/>
    <mergeCell ref="A25:E25"/>
    <mergeCell ref="A24:E24"/>
    <mergeCell ref="A23:E23"/>
    <mergeCell ref="A20:E20"/>
    <mergeCell ref="A22:E22"/>
    <mergeCell ref="A21:E21"/>
    <mergeCell ref="A26:E26"/>
    <mergeCell ref="A28:E28"/>
    <mergeCell ref="A29:E29"/>
    <mergeCell ref="A32:E32"/>
    <mergeCell ref="A31:E31"/>
    <mergeCell ref="A30:E30"/>
    <mergeCell ref="A27:E27"/>
  </mergeCells>
  <printOptions/>
  <pageMargins left="0.7874015748031497" right="0.3" top="0.32" bottom="0.24" header="0.25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278"/>
  <sheetViews>
    <sheetView view="pageBreakPreview" zoomScale="75" zoomScaleSheetLayoutView="75" workbookViewId="0" topLeftCell="A213">
      <selection activeCell="N237" sqref="N237"/>
    </sheetView>
  </sheetViews>
  <sheetFormatPr defaultColWidth="9.00390625" defaultRowHeight="12.75"/>
  <cols>
    <col min="1" max="1" width="85.25390625" style="117" customWidth="1"/>
    <col min="2" max="2" width="16.875" style="117" customWidth="1"/>
    <col min="3" max="3" width="8.375" style="117" customWidth="1"/>
    <col min="4" max="4" width="9.25390625" style="117" customWidth="1"/>
    <col min="5" max="5" width="16.00390625" style="117" customWidth="1"/>
    <col min="6" max="6" width="9.125" style="117" customWidth="1"/>
    <col min="7" max="7" width="14.875" style="237" customWidth="1"/>
    <col min="8" max="8" width="10.75390625" style="117" hidden="1" customWidth="1"/>
    <col min="9" max="10" width="9.875" style="117" hidden="1" customWidth="1"/>
    <col min="11" max="11" width="25.00390625" style="117" hidden="1" customWidth="1"/>
    <col min="12" max="12" width="11.875" style="117" hidden="1" customWidth="1"/>
    <col min="13" max="13" width="13.00390625" style="117" hidden="1" customWidth="1"/>
    <col min="14" max="14" width="15.25390625" style="117" customWidth="1"/>
    <col min="15" max="15" width="16.625" style="117" customWidth="1"/>
    <col min="16" max="16384" width="9.125" style="117" customWidth="1"/>
  </cols>
  <sheetData>
    <row r="1" spans="1:15" ht="15.75">
      <c r="A1" s="646" t="s">
        <v>103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pans="1:15" ht="15.75" customHeight="1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</row>
    <row r="3" spans="1:15" ht="15.75" customHeight="1">
      <c r="A3" s="646" t="s">
        <v>578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3" ht="8.25" customHeight="1">
      <c r="A4" s="646"/>
      <c r="B4" s="646"/>
      <c r="C4" s="646"/>
      <c r="D4" s="646"/>
      <c r="E4" s="646"/>
      <c r="F4" s="646"/>
      <c r="G4" s="646"/>
      <c r="H4" s="43"/>
      <c r="I4" s="43"/>
      <c r="J4" s="43"/>
      <c r="K4" s="43"/>
      <c r="L4" s="43"/>
      <c r="M4" s="43"/>
    </row>
    <row r="5" spans="1:13" ht="0.75" customHeight="1" hidden="1">
      <c r="A5" s="646"/>
      <c r="B5" s="646"/>
      <c r="C5" s="646"/>
      <c r="D5" s="646"/>
      <c r="E5" s="646"/>
      <c r="F5" s="646"/>
      <c r="G5" s="646"/>
      <c r="H5" s="43"/>
      <c r="I5" s="43"/>
      <c r="J5" s="43"/>
      <c r="K5" s="43"/>
      <c r="L5" s="43"/>
      <c r="M5" s="43"/>
    </row>
    <row r="6" spans="1:13" ht="17.25" customHeight="1" hidden="1">
      <c r="A6" s="646"/>
      <c r="B6" s="646"/>
      <c r="C6" s="646"/>
      <c r="D6" s="646"/>
      <c r="E6" s="646"/>
      <c r="F6" s="646"/>
      <c r="G6" s="646"/>
      <c r="H6" s="43"/>
      <c r="I6" s="43"/>
      <c r="J6" s="43"/>
      <c r="K6" s="43"/>
      <c r="L6" s="43"/>
      <c r="M6" s="43"/>
    </row>
    <row r="7" spans="1:15" ht="30" customHeight="1">
      <c r="A7" s="647" t="s">
        <v>579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</row>
    <row r="8" spans="1:15" ht="22.5" customHeight="1" thickBot="1">
      <c r="A8" s="320"/>
      <c r="B8" s="320"/>
      <c r="C8" s="320"/>
      <c r="D8" s="320"/>
      <c r="E8" s="320"/>
      <c r="F8" s="320"/>
      <c r="G8" s="338"/>
      <c r="H8" s="320"/>
      <c r="I8" s="320"/>
      <c r="J8" s="320"/>
      <c r="K8" s="43"/>
      <c r="L8" s="43"/>
      <c r="M8" s="320" t="s">
        <v>486</v>
      </c>
      <c r="O8" s="338" t="s">
        <v>433</v>
      </c>
    </row>
    <row r="9" spans="1:15" ht="52.5" customHeight="1">
      <c r="A9" s="461" t="s">
        <v>268</v>
      </c>
      <c r="B9" s="462" t="s">
        <v>110</v>
      </c>
      <c r="C9" s="463" t="s">
        <v>269</v>
      </c>
      <c r="D9" s="463" t="s">
        <v>290</v>
      </c>
      <c r="E9" s="462" t="s">
        <v>271</v>
      </c>
      <c r="F9" s="462" t="s">
        <v>272</v>
      </c>
      <c r="G9" s="464" t="s">
        <v>273</v>
      </c>
      <c r="H9" s="465"/>
      <c r="I9" s="465"/>
      <c r="J9" s="465"/>
      <c r="K9" s="465"/>
      <c r="L9" s="463" t="s">
        <v>497</v>
      </c>
      <c r="M9" s="463" t="s">
        <v>273</v>
      </c>
      <c r="N9" s="503" t="s">
        <v>676</v>
      </c>
      <c r="O9" s="504" t="s">
        <v>273</v>
      </c>
    </row>
    <row r="10" spans="1:15" ht="27.75" customHeight="1">
      <c r="A10" s="466" t="s">
        <v>382</v>
      </c>
      <c r="B10" s="506">
        <v>909</v>
      </c>
      <c r="C10" s="118"/>
      <c r="D10" s="118"/>
      <c r="E10" s="119"/>
      <c r="F10" s="119"/>
      <c r="G10" s="505">
        <v>6498118.18</v>
      </c>
      <c r="H10" s="185"/>
      <c r="I10" s="185"/>
      <c r="J10" s="185"/>
      <c r="K10" s="185"/>
      <c r="L10" s="118"/>
      <c r="M10" s="118"/>
      <c r="N10" s="452">
        <f>N11+N87+N110+N137+N230+N242</f>
        <v>1068000</v>
      </c>
      <c r="O10" s="507">
        <f>G10+N10</f>
        <v>7566118.18</v>
      </c>
    </row>
    <row r="11" spans="1:15" ht="24.75" customHeight="1">
      <c r="A11" s="467" t="s">
        <v>295</v>
      </c>
      <c r="B11" s="185">
        <v>909</v>
      </c>
      <c r="C11" s="11" t="s">
        <v>274</v>
      </c>
      <c r="D11" s="11"/>
      <c r="E11" s="11"/>
      <c r="F11" s="11"/>
      <c r="G11" s="217">
        <v>2755022.58</v>
      </c>
      <c r="H11" s="5"/>
      <c r="I11" s="5"/>
      <c r="J11" s="5"/>
      <c r="K11" s="5"/>
      <c r="L11" s="121">
        <v>24</v>
      </c>
      <c r="M11" s="121">
        <f>M12+M17+M27+M48+M65+M70</f>
        <v>2111</v>
      </c>
      <c r="N11" s="509">
        <f>N12+N27+N48+N59+N65+N70</f>
        <v>125330</v>
      </c>
      <c r="O11" s="510">
        <f>O12+O27+O48+O59+O65+O70</f>
        <v>2880352.58</v>
      </c>
    </row>
    <row r="12" spans="1:15" ht="34.5" customHeight="1">
      <c r="A12" s="468" t="s">
        <v>196</v>
      </c>
      <c r="B12" s="13">
        <v>909</v>
      </c>
      <c r="C12" s="11" t="s">
        <v>274</v>
      </c>
      <c r="D12" s="11" t="s">
        <v>277</v>
      </c>
      <c r="E12" s="11"/>
      <c r="F12" s="11"/>
      <c r="G12" s="217">
        <v>734172</v>
      </c>
      <c r="H12" s="5"/>
      <c r="I12" s="5"/>
      <c r="J12" s="5"/>
      <c r="K12" s="5"/>
      <c r="L12" s="121"/>
      <c r="M12" s="121">
        <f aca="true" t="shared" si="0" ref="M12:O15">M13</f>
        <v>590.2</v>
      </c>
      <c r="N12" s="509">
        <f t="shared" si="0"/>
        <v>0</v>
      </c>
      <c r="O12" s="510">
        <f t="shared" si="0"/>
        <v>734172</v>
      </c>
    </row>
    <row r="13" spans="1:15" ht="24" customHeight="1">
      <c r="A13" s="469" t="s">
        <v>143</v>
      </c>
      <c r="B13" s="186">
        <v>909</v>
      </c>
      <c r="C13" s="7" t="s">
        <v>274</v>
      </c>
      <c r="D13" s="7" t="s">
        <v>277</v>
      </c>
      <c r="E13" s="7" t="s">
        <v>144</v>
      </c>
      <c r="F13" s="11"/>
      <c r="G13" s="218">
        <v>734172</v>
      </c>
      <c r="H13" s="5"/>
      <c r="I13" s="5"/>
      <c r="J13" s="5"/>
      <c r="K13" s="5"/>
      <c r="L13" s="59"/>
      <c r="M13" s="59">
        <f t="shared" si="0"/>
        <v>590.2</v>
      </c>
      <c r="N13" s="229">
        <f t="shared" si="0"/>
        <v>0</v>
      </c>
      <c r="O13" s="240">
        <f t="shared" si="0"/>
        <v>734172</v>
      </c>
    </row>
    <row r="14" spans="1:15" ht="33.75" customHeight="1">
      <c r="A14" s="469" t="s">
        <v>145</v>
      </c>
      <c r="B14" s="186">
        <v>909</v>
      </c>
      <c r="C14" s="7" t="s">
        <v>274</v>
      </c>
      <c r="D14" s="7" t="s">
        <v>277</v>
      </c>
      <c r="E14" s="7" t="s">
        <v>141</v>
      </c>
      <c r="F14" s="29"/>
      <c r="G14" s="218">
        <v>734172</v>
      </c>
      <c r="H14" s="186"/>
      <c r="I14" s="186"/>
      <c r="J14" s="186"/>
      <c r="K14" s="186"/>
      <c r="L14" s="59"/>
      <c r="M14" s="59">
        <f t="shared" si="0"/>
        <v>590.2</v>
      </c>
      <c r="N14" s="229">
        <f t="shared" si="0"/>
        <v>0</v>
      </c>
      <c r="O14" s="240">
        <f t="shared" si="0"/>
        <v>734172</v>
      </c>
    </row>
    <row r="15" spans="1:15" ht="24.75" customHeight="1">
      <c r="A15" s="107" t="s">
        <v>146</v>
      </c>
      <c r="B15" s="186">
        <v>909</v>
      </c>
      <c r="C15" s="7" t="s">
        <v>274</v>
      </c>
      <c r="D15" s="7" t="s">
        <v>277</v>
      </c>
      <c r="E15" s="7" t="s">
        <v>142</v>
      </c>
      <c r="F15" s="45"/>
      <c r="G15" s="218">
        <v>734172</v>
      </c>
      <c r="H15" s="186"/>
      <c r="I15" s="186"/>
      <c r="J15" s="186"/>
      <c r="K15" s="186"/>
      <c r="L15" s="59"/>
      <c r="M15" s="59">
        <f t="shared" si="0"/>
        <v>590.2</v>
      </c>
      <c r="N15" s="229">
        <f t="shared" si="0"/>
        <v>0</v>
      </c>
      <c r="O15" s="240">
        <f t="shared" si="0"/>
        <v>734172</v>
      </c>
    </row>
    <row r="16" spans="1:15" ht="51.75" customHeight="1">
      <c r="A16" s="469" t="s">
        <v>198</v>
      </c>
      <c r="B16" s="186">
        <v>909</v>
      </c>
      <c r="C16" s="29" t="s">
        <v>274</v>
      </c>
      <c r="D16" s="29" t="s">
        <v>277</v>
      </c>
      <c r="E16" s="7" t="s">
        <v>142</v>
      </c>
      <c r="F16" s="29" t="s">
        <v>168</v>
      </c>
      <c r="G16" s="218">
        <v>734172</v>
      </c>
      <c r="H16" s="186"/>
      <c r="I16" s="186"/>
      <c r="J16" s="186"/>
      <c r="K16" s="186"/>
      <c r="L16" s="59"/>
      <c r="M16" s="59">
        <v>590.2</v>
      </c>
      <c r="N16" s="229">
        <v>0</v>
      </c>
      <c r="O16" s="240">
        <f>G16+N16</f>
        <v>734172</v>
      </c>
    </row>
    <row r="17" spans="1:15" ht="53.25" customHeight="1" hidden="1">
      <c r="A17" s="470" t="s">
        <v>250</v>
      </c>
      <c r="B17" s="13">
        <v>909</v>
      </c>
      <c r="C17" s="18" t="s">
        <v>274</v>
      </c>
      <c r="D17" s="18" t="s">
        <v>278</v>
      </c>
      <c r="E17" s="39"/>
      <c r="F17" s="30"/>
      <c r="G17" s="219">
        <v>0</v>
      </c>
      <c r="H17" s="326"/>
      <c r="I17" s="326"/>
      <c r="J17" s="326"/>
      <c r="K17" s="327"/>
      <c r="L17" s="125"/>
      <c r="M17" s="125">
        <f>M22</f>
        <v>6.1</v>
      </c>
      <c r="N17" s="229">
        <v>0</v>
      </c>
      <c r="O17" s="240">
        <v>0</v>
      </c>
    </row>
    <row r="18" spans="1:15" ht="39" customHeight="1" hidden="1">
      <c r="A18" s="312" t="s">
        <v>475</v>
      </c>
      <c r="B18" s="189"/>
      <c r="C18" s="7" t="s">
        <v>274</v>
      </c>
      <c r="D18" s="7" t="s">
        <v>278</v>
      </c>
      <c r="E18" s="7" t="s">
        <v>477</v>
      </c>
      <c r="F18" s="30"/>
      <c r="G18" s="220">
        <v>0</v>
      </c>
      <c r="H18" s="326"/>
      <c r="I18" s="326"/>
      <c r="J18" s="326"/>
      <c r="K18" s="327"/>
      <c r="L18" s="127"/>
      <c r="M18" s="127">
        <f>M19</f>
        <v>0</v>
      </c>
      <c r="N18" s="229">
        <v>0</v>
      </c>
      <c r="O18" s="240">
        <v>0</v>
      </c>
    </row>
    <row r="19" spans="1:15" ht="48.75" customHeight="1" hidden="1">
      <c r="A19" s="107" t="s">
        <v>223</v>
      </c>
      <c r="B19" s="187"/>
      <c r="C19" s="7" t="s">
        <v>274</v>
      </c>
      <c r="D19" s="7" t="s">
        <v>278</v>
      </c>
      <c r="E19" s="7" t="s">
        <v>257</v>
      </c>
      <c r="F19" s="8"/>
      <c r="G19" s="220">
        <v>0</v>
      </c>
      <c r="H19" s="326"/>
      <c r="I19" s="326"/>
      <c r="J19" s="326"/>
      <c r="K19" s="327"/>
      <c r="L19" s="127"/>
      <c r="M19" s="127">
        <f>M20</f>
        <v>0</v>
      </c>
      <c r="N19" s="229">
        <v>0</v>
      </c>
      <c r="O19" s="240">
        <v>0</v>
      </c>
    </row>
    <row r="20" spans="1:15" ht="24" customHeight="1" hidden="1">
      <c r="A20" s="469" t="s">
        <v>198</v>
      </c>
      <c r="B20" s="186"/>
      <c r="C20" s="7" t="s">
        <v>274</v>
      </c>
      <c r="D20" s="7" t="s">
        <v>278</v>
      </c>
      <c r="E20" s="7" t="s">
        <v>257</v>
      </c>
      <c r="F20" s="8">
        <v>100</v>
      </c>
      <c r="G20" s="220">
        <v>0</v>
      </c>
      <c r="H20" s="326"/>
      <c r="I20" s="326"/>
      <c r="J20" s="326"/>
      <c r="K20" s="327"/>
      <c r="L20" s="127"/>
      <c r="M20" s="127">
        <f>M21</f>
        <v>0</v>
      </c>
      <c r="N20" s="229">
        <v>0</v>
      </c>
      <c r="O20" s="240">
        <v>0</v>
      </c>
    </row>
    <row r="21" spans="1:15" ht="33.75" customHeight="1" hidden="1">
      <c r="A21" s="469" t="s">
        <v>199</v>
      </c>
      <c r="B21" s="186"/>
      <c r="C21" s="7" t="s">
        <v>274</v>
      </c>
      <c r="D21" s="7" t="s">
        <v>278</v>
      </c>
      <c r="E21" s="7" t="s">
        <v>257</v>
      </c>
      <c r="F21" s="7" t="s">
        <v>197</v>
      </c>
      <c r="G21" s="220">
        <v>0</v>
      </c>
      <c r="H21" s="326"/>
      <c r="I21" s="326"/>
      <c r="J21" s="326"/>
      <c r="K21" s="327"/>
      <c r="L21" s="127"/>
      <c r="M21" s="127"/>
      <c r="N21" s="229">
        <v>0</v>
      </c>
      <c r="O21" s="240">
        <v>0</v>
      </c>
    </row>
    <row r="22" spans="1:15" ht="21" customHeight="1" hidden="1">
      <c r="A22" s="469" t="s">
        <v>143</v>
      </c>
      <c r="B22" s="186">
        <v>909</v>
      </c>
      <c r="C22" s="7" t="s">
        <v>274</v>
      </c>
      <c r="D22" s="7" t="s">
        <v>278</v>
      </c>
      <c r="E22" s="7" t="s">
        <v>144</v>
      </c>
      <c r="F22" s="7"/>
      <c r="G22" s="220">
        <v>0</v>
      </c>
      <c r="H22" s="326"/>
      <c r="I22" s="326"/>
      <c r="J22" s="326"/>
      <c r="K22" s="327"/>
      <c r="L22" s="127"/>
      <c r="M22" s="127">
        <f>M23</f>
        <v>6.1</v>
      </c>
      <c r="N22" s="229">
        <v>0</v>
      </c>
      <c r="O22" s="240">
        <v>0</v>
      </c>
    </row>
    <row r="23" spans="1:15" ht="18.75" customHeight="1" hidden="1">
      <c r="A23" s="312" t="s">
        <v>156</v>
      </c>
      <c r="B23" s="186">
        <v>909</v>
      </c>
      <c r="C23" s="7" t="s">
        <v>274</v>
      </c>
      <c r="D23" s="7" t="s">
        <v>278</v>
      </c>
      <c r="E23" s="7" t="s">
        <v>147</v>
      </c>
      <c r="F23" s="7"/>
      <c r="G23" s="220">
        <v>0</v>
      </c>
      <c r="H23" s="326"/>
      <c r="I23" s="326"/>
      <c r="J23" s="326"/>
      <c r="K23" s="327"/>
      <c r="L23" s="127"/>
      <c r="M23" s="127">
        <f>M24</f>
        <v>6.1</v>
      </c>
      <c r="N23" s="229">
        <v>0</v>
      </c>
      <c r="O23" s="240">
        <v>0</v>
      </c>
    </row>
    <row r="24" spans="1:15" ht="67.5" customHeight="1" hidden="1">
      <c r="A24" s="471" t="s">
        <v>151</v>
      </c>
      <c r="B24" s="186">
        <v>909</v>
      </c>
      <c r="C24" s="7" t="s">
        <v>274</v>
      </c>
      <c r="D24" s="7" t="s">
        <v>278</v>
      </c>
      <c r="E24" s="7" t="s">
        <v>148</v>
      </c>
      <c r="F24" s="7"/>
      <c r="G24" s="220">
        <v>0</v>
      </c>
      <c r="H24" s="326"/>
      <c r="I24" s="326"/>
      <c r="J24" s="326"/>
      <c r="K24" s="327"/>
      <c r="L24" s="127"/>
      <c r="M24" s="127">
        <f>M25</f>
        <v>6.1</v>
      </c>
      <c r="N24" s="229">
        <v>0</v>
      </c>
      <c r="O24" s="240">
        <v>0</v>
      </c>
    </row>
    <row r="25" spans="1:15" ht="19.5" customHeight="1" hidden="1">
      <c r="A25" s="107" t="s">
        <v>303</v>
      </c>
      <c r="B25" s="186">
        <v>909</v>
      </c>
      <c r="C25" s="7" t="s">
        <v>274</v>
      </c>
      <c r="D25" s="7" t="s">
        <v>278</v>
      </c>
      <c r="E25" s="7" t="s">
        <v>148</v>
      </c>
      <c r="F25" s="7" t="s">
        <v>476</v>
      </c>
      <c r="G25" s="220">
        <v>0</v>
      </c>
      <c r="H25" s="326"/>
      <c r="I25" s="326"/>
      <c r="J25" s="326"/>
      <c r="K25" s="327"/>
      <c r="L25" s="127"/>
      <c r="M25" s="127">
        <v>6.1</v>
      </c>
      <c r="N25" s="229">
        <v>0</v>
      </c>
      <c r="O25" s="240">
        <v>0</v>
      </c>
    </row>
    <row r="26" spans="1:15" ht="17.25" customHeight="1" hidden="1">
      <c r="A26" s="312" t="s">
        <v>479</v>
      </c>
      <c r="B26" s="189"/>
      <c r="C26" s="7" t="s">
        <v>274</v>
      </c>
      <c r="D26" s="7" t="s">
        <v>278</v>
      </c>
      <c r="E26" s="7" t="s">
        <v>184</v>
      </c>
      <c r="F26" s="7" t="s">
        <v>263</v>
      </c>
      <c r="G26" s="220">
        <v>0</v>
      </c>
      <c r="H26" s="326"/>
      <c r="I26" s="326"/>
      <c r="J26" s="326"/>
      <c r="K26" s="327"/>
      <c r="L26" s="127"/>
      <c r="M26" s="127">
        <v>4</v>
      </c>
      <c r="N26" s="229">
        <v>0</v>
      </c>
      <c r="O26" s="240">
        <v>0</v>
      </c>
    </row>
    <row r="27" spans="1:15" ht="54" customHeight="1">
      <c r="A27" s="468" t="s">
        <v>267</v>
      </c>
      <c r="B27" s="13">
        <v>909</v>
      </c>
      <c r="C27" s="18" t="s">
        <v>274</v>
      </c>
      <c r="D27" s="18" t="s">
        <v>279</v>
      </c>
      <c r="E27" s="30"/>
      <c r="F27" s="30"/>
      <c r="G27" s="219">
        <v>1742808.48</v>
      </c>
      <c r="H27" s="326"/>
      <c r="I27" s="326"/>
      <c r="J27" s="326"/>
      <c r="K27" s="327"/>
      <c r="L27" s="125">
        <v>24</v>
      </c>
      <c r="M27" s="125">
        <f>M28+M44</f>
        <v>1424.6</v>
      </c>
      <c r="N27" s="509">
        <f>N28+N44</f>
        <v>125330</v>
      </c>
      <c r="O27" s="510">
        <f>O28+O44</f>
        <v>1868138.48</v>
      </c>
    </row>
    <row r="28" spans="1:15" ht="49.5" customHeight="1">
      <c r="A28" s="107" t="s">
        <v>529</v>
      </c>
      <c r="B28" s="186">
        <v>909</v>
      </c>
      <c r="C28" s="7" t="s">
        <v>274</v>
      </c>
      <c r="D28" s="7" t="s">
        <v>279</v>
      </c>
      <c r="E28" s="4" t="s">
        <v>125</v>
      </c>
      <c r="F28" s="7"/>
      <c r="G28" s="220">
        <v>1706042.48</v>
      </c>
      <c r="H28" s="326"/>
      <c r="I28" s="326"/>
      <c r="J28" s="326"/>
      <c r="K28" s="327"/>
      <c r="L28" s="127">
        <v>24</v>
      </c>
      <c r="M28" s="127">
        <f aca="true" t="shared" si="1" ref="M28:O29">M29</f>
        <v>1406</v>
      </c>
      <c r="N28" s="229">
        <f t="shared" si="1"/>
        <v>125330</v>
      </c>
      <c r="O28" s="240">
        <f t="shared" si="1"/>
        <v>1831372.48</v>
      </c>
    </row>
    <row r="29" spans="1:15" ht="67.5" customHeight="1">
      <c r="A29" s="472" t="s">
        <v>530</v>
      </c>
      <c r="B29" s="186">
        <v>909</v>
      </c>
      <c r="C29" s="7" t="s">
        <v>274</v>
      </c>
      <c r="D29" s="7" t="s">
        <v>279</v>
      </c>
      <c r="E29" s="7" t="s">
        <v>134</v>
      </c>
      <c r="F29" s="7"/>
      <c r="G29" s="220">
        <v>1706042.48</v>
      </c>
      <c r="H29" s="326"/>
      <c r="I29" s="326"/>
      <c r="J29" s="326"/>
      <c r="K29" s="327"/>
      <c r="L29" s="127">
        <v>24</v>
      </c>
      <c r="M29" s="127">
        <f t="shared" si="1"/>
        <v>1406</v>
      </c>
      <c r="N29" s="229">
        <f t="shared" si="1"/>
        <v>125330</v>
      </c>
      <c r="O29" s="240">
        <f t="shared" si="1"/>
        <v>1831372.48</v>
      </c>
    </row>
    <row r="30" spans="1:15" ht="41.25" customHeight="1">
      <c r="A30" s="473" t="s">
        <v>466</v>
      </c>
      <c r="B30" s="186">
        <v>909</v>
      </c>
      <c r="C30" s="7" t="s">
        <v>274</v>
      </c>
      <c r="D30" s="7" t="s">
        <v>279</v>
      </c>
      <c r="E30" s="7" t="s">
        <v>133</v>
      </c>
      <c r="F30" s="7"/>
      <c r="G30" s="220">
        <v>1706042.48</v>
      </c>
      <c r="H30" s="326"/>
      <c r="I30" s="326"/>
      <c r="J30" s="326"/>
      <c r="K30" s="327"/>
      <c r="L30" s="127">
        <v>24</v>
      </c>
      <c r="M30" s="127">
        <f>M31+M34</f>
        <v>1406</v>
      </c>
      <c r="N30" s="229">
        <f>N31+N34</f>
        <v>125330</v>
      </c>
      <c r="O30" s="240">
        <f>O31+O34</f>
        <v>1831372.48</v>
      </c>
    </row>
    <row r="31" spans="1:15" ht="35.25" customHeight="1">
      <c r="A31" s="472" t="s">
        <v>498</v>
      </c>
      <c r="B31" s="186">
        <v>909</v>
      </c>
      <c r="C31" s="7" t="s">
        <v>274</v>
      </c>
      <c r="D31" s="7" t="s">
        <v>279</v>
      </c>
      <c r="E31" s="4" t="s">
        <v>136</v>
      </c>
      <c r="F31" s="7"/>
      <c r="G31" s="220">
        <v>1100424.67</v>
      </c>
      <c r="H31" s="326"/>
      <c r="I31" s="326"/>
      <c r="J31" s="326"/>
      <c r="K31" s="327"/>
      <c r="L31" s="127"/>
      <c r="M31" s="127">
        <f>M32</f>
        <v>882.9</v>
      </c>
      <c r="N31" s="229">
        <f>N32</f>
        <v>0</v>
      </c>
      <c r="O31" s="240">
        <f>O32</f>
        <v>1100424.67</v>
      </c>
    </row>
    <row r="32" spans="1:15" ht="51.75" customHeight="1">
      <c r="A32" s="469" t="s">
        <v>198</v>
      </c>
      <c r="B32" s="186">
        <v>909</v>
      </c>
      <c r="C32" s="7" t="s">
        <v>274</v>
      </c>
      <c r="D32" s="7" t="s">
        <v>279</v>
      </c>
      <c r="E32" s="4" t="s">
        <v>136</v>
      </c>
      <c r="F32" s="7" t="s">
        <v>168</v>
      </c>
      <c r="G32" s="220">
        <v>1100424.67</v>
      </c>
      <c r="H32" s="326"/>
      <c r="I32" s="326"/>
      <c r="J32" s="326"/>
      <c r="K32" s="327"/>
      <c r="L32" s="127"/>
      <c r="M32" s="127">
        <v>882.9</v>
      </c>
      <c r="N32" s="229"/>
      <c r="O32" s="240">
        <f>G32+N32</f>
        <v>1100424.67</v>
      </c>
    </row>
    <row r="33" spans="1:15" ht="32.25" customHeight="1" hidden="1">
      <c r="A33" s="469" t="s">
        <v>199</v>
      </c>
      <c r="B33" s="186">
        <v>909</v>
      </c>
      <c r="C33" s="7" t="s">
        <v>274</v>
      </c>
      <c r="D33" s="7" t="s">
        <v>279</v>
      </c>
      <c r="E33" s="4" t="s">
        <v>499</v>
      </c>
      <c r="F33" s="7" t="s">
        <v>197</v>
      </c>
      <c r="G33" s="220">
        <v>0</v>
      </c>
      <c r="H33" s="326"/>
      <c r="I33" s="326"/>
      <c r="J33" s="326"/>
      <c r="K33" s="327"/>
      <c r="L33" s="127"/>
      <c r="M33" s="127">
        <v>666.1</v>
      </c>
      <c r="N33" s="229">
        <v>0</v>
      </c>
      <c r="O33" s="240">
        <v>0</v>
      </c>
    </row>
    <row r="34" spans="1:15" ht="50.25" customHeight="1">
      <c r="A34" s="472" t="s">
        <v>154</v>
      </c>
      <c r="B34" s="186">
        <v>909</v>
      </c>
      <c r="C34" s="7" t="s">
        <v>274</v>
      </c>
      <c r="D34" s="7" t="s">
        <v>279</v>
      </c>
      <c r="E34" s="4" t="s">
        <v>135</v>
      </c>
      <c r="F34" s="7"/>
      <c r="G34" s="220">
        <v>605617.81</v>
      </c>
      <c r="H34" s="326"/>
      <c r="I34" s="326"/>
      <c r="J34" s="326"/>
      <c r="K34" s="327"/>
      <c r="L34" s="127">
        <v>24</v>
      </c>
      <c r="M34" s="127">
        <v>523.1</v>
      </c>
      <c r="N34" s="229">
        <f>N36+N38</f>
        <v>125330</v>
      </c>
      <c r="O34" s="240">
        <f>O36+O38</f>
        <v>730947.81</v>
      </c>
    </row>
    <row r="35" spans="1:15" ht="50.25" customHeight="1" hidden="1">
      <c r="A35" s="469" t="s">
        <v>198</v>
      </c>
      <c r="B35" s="186">
        <v>909</v>
      </c>
      <c r="C35" s="7" t="s">
        <v>274</v>
      </c>
      <c r="D35" s="7" t="s">
        <v>279</v>
      </c>
      <c r="E35" s="4" t="s">
        <v>135</v>
      </c>
      <c r="F35" s="7" t="s">
        <v>168</v>
      </c>
      <c r="G35" s="220">
        <v>0</v>
      </c>
      <c r="H35" s="326"/>
      <c r="I35" s="326"/>
      <c r="J35" s="326"/>
      <c r="K35" s="327"/>
      <c r="L35" s="127"/>
      <c r="M35" s="127">
        <f>'[1]Ведомственные расходы'!M37</f>
        <v>0</v>
      </c>
      <c r="N35" s="229">
        <v>0</v>
      </c>
      <c r="O35" s="240">
        <v>0</v>
      </c>
    </row>
    <row r="36" spans="1:15" ht="23.25" customHeight="1">
      <c r="A36" s="474" t="s">
        <v>201</v>
      </c>
      <c r="B36" s="186">
        <v>909</v>
      </c>
      <c r="C36" s="7" t="s">
        <v>274</v>
      </c>
      <c r="D36" s="7" t="s">
        <v>279</v>
      </c>
      <c r="E36" s="4" t="s">
        <v>135</v>
      </c>
      <c r="F36" s="7" t="s">
        <v>169</v>
      </c>
      <c r="G36" s="220">
        <v>590617.81</v>
      </c>
      <c r="H36" s="326"/>
      <c r="I36" s="326"/>
      <c r="J36" s="326"/>
      <c r="K36" s="327"/>
      <c r="L36" s="127">
        <v>24</v>
      </c>
      <c r="M36" s="127">
        <v>474.3</v>
      </c>
      <c r="N36" s="229">
        <v>122330</v>
      </c>
      <c r="O36" s="240">
        <f>G36+N36</f>
        <v>712947.81</v>
      </c>
    </row>
    <row r="37" spans="1:15" ht="33.75" customHeight="1" hidden="1">
      <c r="A37" s="107" t="s">
        <v>202</v>
      </c>
      <c r="B37" s="186">
        <v>909</v>
      </c>
      <c r="C37" s="7" t="s">
        <v>274</v>
      </c>
      <c r="D37" s="7" t="s">
        <v>279</v>
      </c>
      <c r="E37" s="4" t="s">
        <v>135</v>
      </c>
      <c r="F37" s="7" t="s">
        <v>200</v>
      </c>
      <c r="G37" s="220">
        <v>0</v>
      </c>
      <c r="H37" s="326"/>
      <c r="I37" s="326"/>
      <c r="J37" s="326"/>
      <c r="K37" s="327"/>
      <c r="L37" s="127"/>
      <c r="M37" s="127">
        <f>'[1]Ведомственные расходы'!M39</f>
        <v>0</v>
      </c>
      <c r="N37" s="229">
        <v>0</v>
      </c>
      <c r="O37" s="240">
        <v>0</v>
      </c>
    </row>
    <row r="38" spans="1:15" ht="20.25" customHeight="1">
      <c r="A38" s="474" t="s">
        <v>255</v>
      </c>
      <c r="B38" s="186">
        <v>909</v>
      </c>
      <c r="C38" s="7" t="s">
        <v>274</v>
      </c>
      <c r="D38" s="7" t="s">
        <v>279</v>
      </c>
      <c r="E38" s="4" t="s">
        <v>135</v>
      </c>
      <c r="F38" s="7" t="s">
        <v>170</v>
      </c>
      <c r="G38" s="220">
        <v>15000</v>
      </c>
      <c r="H38" s="326"/>
      <c r="I38" s="326"/>
      <c r="J38" s="327"/>
      <c r="K38" s="327"/>
      <c r="L38" s="127"/>
      <c r="M38" s="127">
        <v>24.8</v>
      </c>
      <c r="N38" s="229">
        <v>3000</v>
      </c>
      <c r="O38" s="240">
        <f>G38+N38</f>
        <v>18000</v>
      </c>
    </row>
    <row r="39" spans="1:15" ht="22.5" customHeight="1" hidden="1">
      <c r="A39" s="474" t="s">
        <v>256</v>
      </c>
      <c r="B39" s="186">
        <v>909</v>
      </c>
      <c r="C39" s="7" t="s">
        <v>274</v>
      </c>
      <c r="D39" s="7" t="s">
        <v>279</v>
      </c>
      <c r="E39" s="4" t="s">
        <v>500</v>
      </c>
      <c r="F39" s="7" t="s">
        <v>171</v>
      </c>
      <c r="G39" s="220">
        <v>0</v>
      </c>
      <c r="H39" s="326"/>
      <c r="I39" s="326"/>
      <c r="J39" s="327"/>
      <c r="K39" s="327"/>
      <c r="L39" s="127"/>
      <c r="M39" s="127">
        <v>7</v>
      </c>
      <c r="N39" s="229">
        <v>0</v>
      </c>
      <c r="O39" s="240">
        <v>0</v>
      </c>
    </row>
    <row r="40" spans="1:15" ht="24.75" customHeight="1" hidden="1">
      <c r="A40" s="475" t="s">
        <v>303</v>
      </c>
      <c r="B40" s="186">
        <v>909</v>
      </c>
      <c r="C40" s="7" t="s">
        <v>274</v>
      </c>
      <c r="D40" s="7" t="s">
        <v>279</v>
      </c>
      <c r="E40" s="7" t="s">
        <v>480</v>
      </c>
      <c r="F40" s="7"/>
      <c r="G40" s="220">
        <v>0</v>
      </c>
      <c r="H40" s="326"/>
      <c r="I40" s="326"/>
      <c r="J40" s="327"/>
      <c r="K40" s="327"/>
      <c r="L40" s="127"/>
      <c r="M40" s="127">
        <f>M41</f>
        <v>0</v>
      </c>
      <c r="N40" s="229">
        <v>0</v>
      </c>
      <c r="O40" s="240">
        <v>0</v>
      </c>
    </row>
    <row r="41" spans="1:15" ht="34.5" customHeight="1" hidden="1">
      <c r="A41" s="107" t="s">
        <v>60</v>
      </c>
      <c r="B41" s="186">
        <v>909</v>
      </c>
      <c r="C41" s="7" t="s">
        <v>274</v>
      </c>
      <c r="D41" s="7" t="s">
        <v>279</v>
      </c>
      <c r="E41" s="7" t="s">
        <v>59</v>
      </c>
      <c r="F41" s="7"/>
      <c r="G41" s="220">
        <v>0</v>
      </c>
      <c r="H41" s="326"/>
      <c r="I41" s="326"/>
      <c r="J41" s="327"/>
      <c r="K41" s="327"/>
      <c r="L41" s="127"/>
      <c r="M41" s="127">
        <f>M42</f>
        <v>0</v>
      </c>
      <c r="N41" s="229">
        <v>0</v>
      </c>
      <c r="O41" s="240">
        <v>0</v>
      </c>
    </row>
    <row r="42" spans="1:15" ht="41.25" customHeight="1" hidden="1">
      <c r="A42" s="107" t="s">
        <v>303</v>
      </c>
      <c r="B42" s="186">
        <v>909</v>
      </c>
      <c r="C42" s="7" t="s">
        <v>274</v>
      </c>
      <c r="D42" s="7" t="s">
        <v>279</v>
      </c>
      <c r="E42" s="7" t="s">
        <v>59</v>
      </c>
      <c r="F42" s="7" t="s">
        <v>476</v>
      </c>
      <c r="G42" s="220">
        <v>0</v>
      </c>
      <c r="H42" s="326"/>
      <c r="I42" s="326"/>
      <c r="J42" s="327"/>
      <c r="K42" s="327"/>
      <c r="L42" s="127"/>
      <c r="M42" s="127">
        <f>M43</f>
        <v>0</v>
      </c>
      <c r="N42" s="229">
        <v>0</v>
      </c>
      <c r="O42" s="240">
        <v>0</v>
      </c>
    </row>
    <row r="43" spans="1:15" ht="35.25" customHeight="1" hidden="1">
      <c r="A43" s="312" t="s">
        <v>479</v>
      </c>
      <c r="B43" s="186">
        <v>909</v>
      </c>
      <c r="C43" s="7" t="s">
        <v>274</v>
      </c>
      <c r="D43" s="7" t="s">
        <v>279</v>
      </c>
      <c r="E43" s="7" t="s">
        <v>59</v>
      </c>
      <c r="F43" s="7" t="s">
        <v>263</v>
      </c>
      <c r="G43" s="220">
        <v>0</v>
      </c>
      <c r="H43" s="326"/>
      <c r="I43" s="326"/>
      <c r="J43" s="327"/>
      <c r="K43" s="327"/>
      <c r="L43" s="127"/>
      <c r="M43" s="127"/>
      <c r="N43" s="229">
        <v>0</v>
      </c>
      <c r="O43" s="240">
        <v>0</v>
      </c>
    </row>
    <row r="44" spans="1:15" ht="21" customHeight="1">
      <c r="A44" s="469" t="s">
        <v>143</v>
      </c>
      <c r="B44" s="186">
        <v>909</v>
      </c>
      <c r="C44" s="7" t="s">
        <v>274</v>
      </c>
      <c r="D44" s="7" t="s">
        <v>279</v>
      </c>
      <c r="E44" s="7" t="s">
        <v>144</v>
      </c>
      <c r="F44" s="7"/>
      <c r="G44" s="220">
        <v>36766</v>
      </c>
      <c r="H44" s="134"/>
      <c r="I44" s="134"/>
      <c r="J44" s="328"/>
      <c r="K44" s="127">
        <v>18.6</v>
      </c>
      <c r="L44" s="127"/>
      <c r="M44" s="127">
        <v>18.6</v>
      </c>
      <c r="N44" s="229">
        <f aca="true" t="shared" si="2" ref="N44:O46">N45</f>
        <v>0</v>
      </c>
      <c r="O44" s="240">
        <f t="shared" si="2"/>
        <v>36766</v>
      </c>
    </row>
    <row r="45" spans="1:15" ht="18" customHeight="1">
      <c r="A45" s="312" t="s">
        <v>156</v>
      </c>
      <c r="B45" s="186">
        <v>909</v>
      </c>
      <c r="C45" s="7" t="s">
        <v>274</v>
      </c>
      <c r="D45" s="7" t="s">
        <v>279</v>
      </c>
      <c r="E45" s="7" t="s">
        <v>147</v>
      </c>
      <c r="F45" s="7"/>
      <c r="G45" s="220">
        <v>36766</v>
      </c>
      <c r="H45" s="134"/>
      <c r="I45" s="134"/>
      <c r="J45" s="328"/>
      <c r="K45" s="127">
        <v>18.6</v>
      </c>
      <c r="L45" s="127"/>
      <c r="M45" s="127">
        <v>18.6</v>
      </c>
      <c r="N45" s="229">
        <f t="shared" si="2"/>
        <v>0</v>
      </c>
      <c r="O45" s="240">
        <f t="shared" si="2"/>
        <v>36766</v>
      </c>
    </row>
    <row r="46" spans="1:15" ht="76.5" customHeight="1">
      <c r="A46" s="107" t="s">
        <v>501</v>
      </c>
      <c r="B46" s="186">
        <v>909</v>
      </c>
      <c r="C46" s="7" t="s">
        <v>274</v>
      </c>
      <c r="D46" s="7" t="s">
        <v>279</v>
      </c>
      <c r="E46" s="7" t="s">
        <v>502</v>
      </c>
      <c r="F46" s="7"/>
      <c r="G46" s="220">
        <v>36766</v>
      </c>
      <c r="H46" s="134"/>
      <c r="I46" s="134"/>
      <c r="J46" s="328"/>
      <c r="K46" s="127">
        <v>18.6</v>
      </c>
      <c r="L46" s="127"/>
      <c r="M46" s="127">
        <v>18.6</v>
      </c>
      <c r="N46" s="229">
        <f t="shared" si="2"/>
        <v>0</v>
      </c>
      <c r="O46" s="240">
        <f t="shared" si="2"/>
        <v>36766</v>
      </c>
    </row>
    <row r="47" spans="1:15" ht="18.75" customHeight="1">
      <c r="A47" s="107" t="s">
        <v>303</v>
      </c>
      <c r="B47" s="186">
        <v>909</v>
      </c>
      <c r="C47" s="7" t="s">
        <v>274</v>
      </c>
      <c r="D47" s="7" t="s">
        <v>279</v>
      </c>
      <c r="E47" s="7" t="s">
        <v>502</v>
      </c>
      <c r="F47" s="7" t="s">
        <v>476</v>
      </c>
      <c r="G47" s="220">
        <v>36766</v>
      </c>
      <c r="H47" s="134"/>
      <c r="I47" s="134"/>
      <c r="J47" s="328"/>
      <c r="K47" s="127">
        <v>18.6</v>
      </c>
      <c r="L47" s="127"/>
      <c r="M47" s="127">
        <v>18.6</v>
      </c>
      <c r="N47" s="229">
        <v>0</v>
      </c>
      <c r="O47" s="240">
        <f>G47+N47</f>
        <v>36766</v>
      </c>
    </row>
    <row r="48" spans="1:15" ht="36.75" customHeight="1">
      <c r="A48" s="468" t="s">
        <v>164</v>
      </c>
      <c r="B48" s="13">
        <v>909</v>
      </c>
      <c r="C48" s="18" t="s">
        <v>274</v>
      </c>
      <c r="D48" s="18" t="s">
        <v>471</v>
      </c>
      <c r="E48" s="18"/>
      <c r="F48" s="18"/>
      <c r="G48" s="219">
        <v>13285.1</v>
      </c>
      <c r="H48" s="326"/>
      <c r="I48" s="326"/>
      <c r="J48" s="327"/>
      <c r="K48" s="327"/>
      <c r="L48" s="125"/>
      <c r="M48" s="125">
        <f aca="true" t="shared" si="3" ref="M48:O49">M49</f>
        <v>15.1</v>
      </c>
      <c r="N48" s="509">
        <f t="shared" si="3"/>
        <v>0</v>
      </c>
      <c r="O48" s="510">
        <f t="shared" si="3"/>
        <v>13285.1</v>
      </c>
    </row>
    <row r="49" spans="1:15" ht="22.5" customHeight="1">
      <c r="A49" s="469" t="s">
        <v>143</v>
      </c>
      <c r="B49" s="186">
        <v>909</v>
      </c>
      <c r="C49" s="7" t="s">
        <v>274</v>
      </c>
      <c r="D49" s="7" t="s">
        <v>471</v>
      </c>
      <c r="E49" s="7" t="s">
        <v>144</v>
      </c>
      <c r="F49" s="7"/>
      <c r="G49" s="220">
        <v>13285.1</v>
      </c>
      <c r="H49" s="326"/>
      <c r="I49" s="326"/>
      <c r="J49" s="327"/>
      <c r="K49" s="327"/>
      <c r="L49" s="127"/>
      <c r="M49" s="127">
        <f t="shared" si="3"/>
        <v>15.1</v>
      </c>
      <c r="N49" s="229">
        <f t="shared" si="3"/>
        <v>0</v>
      </c>
      <c r="O49" s="240">
        <f t="shared" si="3"/>
        <v>13285.1</v>
      </c>
    </row>
    <row r="50" spans="1:15" ht="33" customHeight="1">
      <c r="A50" s="312" t="s">
        <v>181</v>
      </c>
      <c r="B50" s="186">
        <v>909</v>
      </c>
      <c r="C50" s="7" t="s">
        <v>274</v>
      </c>
      <c r="D50" s="7" t="s">
        <v>471</v>
      </c>
      <c r="E50" s="7" t="s">
        <v>147</v>
      </c>
      <c r="F50" s="7"/>
      <c r="G50" s="220">
        <v>13285.1</v>
      </c>
      <c r="H50" s="326"/>
      <c r="I50" s="326"/>
      <c r="J50" s="327"/>
      <c r="K50" s="327"/>
      <c r="L50" s="127"/>
      <c r="M50" s="127">
        <f>M51+M56</f>
        <v>15.1</v>
      </c>
      <c r="N50" s="229">
        <f>N54+N56</f>
        <v>0</v>
      </c>
      <c r="O50" s="240">
        <f>O54+O56</f>
        <v>13285.1</v>
      </c>
    </row>
    <row r="51" spans="1:15" ht="82.5" customHeight="1" hidden="1">
      <c r="A51" s="107" t="s">
        <v>152</v>
      </c>
      <c r="B51" s="186">
        <v>909</v>
      </c>
      <c r="C51" s="7" t="s">
        <v>274</v>
      </c>
      <c r="D51" s="7" t="s">
        <v>471</v>
      </c>
      <c r="E51" s="7" t="s">
        <v>153</v>
      </c>
      <c r="F51" s="7"/>
      <c r="G51" s="220">
        <v>0</v>
      </c>
      <c r="H51" s="135">
        <f>H52</f>
        <v>18.6</v>
      </c>
      <c r="I51" s="326"/>
      <c r="J51" s="327"/>
      <c r="K51" s="327"/>
      <c r="L51" s="127"/>
      <c r="M51" s="127">
        <f>M52</f>
        <v>8</v>
      </c>
      <c r="N51" s="229">
        <v>0</v>
      </c>
      <c r="O51" s="240">
        <v>0</v>
      </c>
    </row>
    <row r="52" spans="1:15" ht="21.75" customHeight="1" hidden="1">
      <c r="A52" s="107" t="s">
        <v>303</v>
      </c>
      <c r="B52" s="186">
        <v>909</v>
      </c>
      <c r="C52" s="7" t="s">
        <v>274</v>
      </c>
      <c r="D52" s="7" t="s">
        <v>471</v>
      </c>
      <c r="E52" s="7" t="s">
        <v>153</v>
      </c>
      <c r="F52" s="7" t="s">
        <v>476</v>
      </c>
      <c r="G52" s="220">
        <v>0</v>
      </c>
      <c r="H52" s="136">
        <f>H56</f>
        <v>18.6</v>
      </c>
      <c r="I52" s="326"/>
      <c r="J52" s="327"/>
      <c r="K52" s="327"/>
      <c r="L52" s="127"/>
      <c r="M52" s="127">
        <v>8</v>
      </c>
      <c r="N52" s="229">
        <v>0</v>
      </c>
      <c r="O52" s="240">
        <v>0</v>
      </c>
    </row>
    <row r="53" spans="1:15" ht="35.25" customHeight="1" hidden="1">
      <c r="A53" s="476" t="s">
        <v>268</v>
      </c>
      <c r="B53" s="186">
        <v>909</v>
      </c>
      <c r="C53" s="118" t="s">
        <v>269</v>
      </c>
      <c r="D53" s="118" t="s">
        <v>290</v>
      </c>
      <c r="E53" s="119" t="s">
        <v>271</v>
      </c>
      <c r="F53" s="119" t="s">
        <v>272</v>
      </c>
      <c r="G53" s="221">
        <v>0</v>
      </c>
      <c r="H53" s="136"/>
      <c r="I53" s="326"/>
      <c r="J53" s="327"/>
      <c r="K53" s="327"/>
      <c r="L53" s="118"/>
      <c r="M53" s="118" t="s">
        <v>273</v>
      </c>
      <c r="N53" s="229">
        <v>0</v>
      </c>
      <c r="O53" s="240">
        <v>0</v>
      </c>
    </row>
    <row r="54" spans="1:15" ht="71.25" customHeight="1">
      <c r="A54" s="361" t="s">
        <v>151</v>
      </c>
      <c r="B54" s="456">
        <v>909</v>
      </c>
      <c r="C54" s="362" t="s">
        <v>274</v>
      </c>
      <c r="D54" s="362" t="s">
        <v>471</v>
      </c>
      <c r="E54" s="362" t="s">
        <v>148</v>
      </c>
      <c r="F54" s="362"/>
      <c r="G54" s="381">
        <v>7400</v>
      </c>
      <c r="H54" s="326"/>
      <c r="I54" s="326"/>
      <c r="J54" s="363"/>
      <c r="K54" s="364"/>
      <c r="L54" s="457"/>
      <c r="M54" s="457"/>
      <c r="N54" s="229">
        <f>N55</f>
        <v>0</v>
      </c>
      <c r="O54" s="240">
        <f>O55</f>
        <v>7400</v>
      </c>
    </row>
    <row r="55" spans="1:15" ht="22.5" customHeight="1">
      <c r="A55" s="361" t="s">
        <v>303</v>
      </c>
      <c r="B55" s="456">
        <v>909</v>
      </c>
      <c r="C55" s="362" t="s">
        <v>274</v>
      </c>
      <c r="D55" s="362" t="s">
        <v>471</v>
      </c>
      <c r="E55" s="362" t="s">
        <v>148</v>
      </c>
      <c r="F55" s="362" t="s">
        <v>476</v>
      </c>
      <c r="G55" s="381">
        <v>7400</v>
      </c>
      <c r="H55" s="326"/>
      <c r="I55" s="326"/>
      <c r="J55" s="363"/>
      <c r="K55" s="364"/>
      <c r="L55" s="457"/>
      <c r="M55" s="457"/>
      <c r="N55" s="229">
        <v>0</v>
      </c>
      <c r="O55" s="240">
        <f>G55+N55</f>
        <v>7400</v>
      </c>
    </row>
    <row r="56" spans="1:15" ht="69.75" customHeight="1">
      <c r="A56" s="107" t="s">
        <v>155</v>
      </c>
      <c r="B56" s="186">
        <v>909</v>
      </c>
      <c r="C56" s="7" t="s">
        <v>274</v>
      </c>
      <c r="D56" s="7" t="s">
        <v>471</v>
      </c>
      <c r="E56" s="7" t="s">
        <v>150</v>
      </c>
      <c r="F56" s="7"/>
      <c r="G56" s="220">
        <v>5885.1</v>
      </c>
      <c r="H56" s="136">
        <f>H57</f>
        <v>18.6</v>
      </c>
      <c r="I56" s="326"/>
      <c r="J56" s="327"/>
      <c r="K56" s="327"/>
      <c r="L56" s="127"/>
      <c r="M56" s="127">
        <f>M57</f>
        <v>7.1</v>
      </c>
      <c r="N56" s="229">
        <f>N57</f>
        <v>0</v>
      </c>
      <c r="O56" s="240">
        <f>O57</f>
        <v>5885.1</v>
      </c>
    </row>
    <row r="57" spans="1:15" ht="19.5" customHeight="1">
      <c r="A57" s="107" t="s">
        <v>303</v>
      </c>
      <c r="B57" s="186">
        <v>909</v>
      </c>
      <c r="C57" s="7" t="s">
        <v>274</v>
      </c>
      <c r="D57" s="7" t="s">
        <v>471</v>
      </c>
      <c r="E57" s="7" t="s">
        <v>150</v>
      </c>
      <c r="F57" s="7" t="s">
        <v>476</v>
      </c>
      <c r="G57" s="220">
        <v>5885.1</v>
      </c>
      <c r="H57" s="136">
        <f>H58</f>
        <v>18.6</v>
      </c>
      <c r="I57" s="326"/>
      <c r="J57" s="327"/>
      <c r="K57" s="327"/>
      <c r="L57" s="127"/>
      <c r="M57" s="127">
        <v>7.1</v>
      </c>
      <c r="N57" s="229">
        <v>0</v>
      </c>
      <c r="O57" s="240">
        <f>G57+N57</f>
        <v>5885.1</v>
      </c>
    </row>
    <row r="58" spans="1:15" ht="19.5" customHeight="1" hidden="1">
      <c r="A58" s="312" t="s">
        <v>479</v>
      </c>
      <c r="B58" s="189"/>
      <c r="C58" s="7" t="s">
        <v>274</v>
      </c>
      <c r="D58" s="7" t="s">
        <v>471</v>
      </c>
      <c r="E58" s="7" t="s">
        <v>185</v>
      </c>
      <c r="F58" s="7" t="s">
        <v>263</v>
      </c>
      <c r="G58" s="220">
        <v>0</v>
      </c>
      <c r="H58" s="136">
        <f>H70</f>
        <v>18.6</v>
      </c>
      <c r="I58" s="326"/>
      <c r="J58" s="327"/>
      <c r="K58" s="327"/>
      <c r="L58" s="127"/>
      <c r="M58" s="127">
        <v>24</v>
      </c>
      <c r="N58" s="229">
        <v>0</v>
      </c>
      <c r="O58" s="240">
        <v>0</v>
      </c>
    </row>
    <row r="59" spans="1:15" ht="27" customHeight="1">
      <c r="A59" s="365" t="s">
        <v>252</v>
      </c>
      <c r="B59" s="458">
        <v>909</v>
      </c>
      <c r="C59" s="366" t="s">
        <v>274</v>
      </c>
      <c r="D59" s="366" t="s">
        <v>282</v>
      </c>
      <c r="E59" s="366"/>
      <c r="F59" s="366"/>
      <c r="G59" s="459">
        <v>192757</v>
      </c>
      <c r="H59" s="136"/>
      <c r="I59" s="326"/>
      <c r="J59" s="364"/>
      <c r="K59" s="364"/>
      <c r="L59" s="457"/>
      <c r="M59" s="457"/>
      <c r="N59" s="509">
        <f aca="true" t="shared" si="4" ref="N59:O61">N60</f>
        <v>0</v>
      </c>
      <c r="O59" s="510">
        <f t="shared" si="4"/>
        <v>192757</v>
      </c>
    </row>
    <row r="60" spans="1:15" ht="27" customHeight="1">
      <c r="A60" s="64" t="s">
        <v>143</v>
      </c>
      <c r="B60" s="39">
        <v>909</v>
      </c>
      <c r="C60" s="7" t="s">
        <v>274</v>
      </c>
      <c r="D60" s="7" t="s">
        <v>282</v>
      </c>
      <c r="E60" s="7" t="s">
        <v>144</v>
      </c>
      <c r="F60" s="7"/>
      <c r="G60" s="381">
        <v>192757</v>
      </c>
      <c r="H60" s="136"/>
      <c r="I60" s="326"/>
      <c r="J60" s="364"/>
      <c r="K60" s="364"/>
      <c r="L60" s="457"/>
      <c r="M60" s="457"/>
      <c r="N60" s="229">
        <f t="shared" si="4"/>
        <v>0</v>
      </c>
      <c r="O60" s="240">
        <f t="shared" si="4"/>
        <v>192757</v>
      </c>
    </row>
    <row r="61" spans="1:15" ht="27" customHeight="1">
      <c r="A61" s="64" t="s">
        <v>580</v>
      </c>
      <c r="B61" s="39">
        <v>909</v>
      </c>
      <c r="C61" s="7" t="s">
        <v>274</v>
      </c>
      <c r="D61" s="7" t="s">
        <v>282</v>
      </c>
      <c r="E61" s="7" t="s">
        <v>147</v>
      </c>
      <c r="F61" s="7"/>
      <c r="G61" s="381">
        <v>192757</v>
      </c>
      <c r="H61" s="136"/>
      <c r="I61" s="326"/>
      <c r="J61" s="364"/>
      <c r="K61" s="364"/>
      <c r="L61" s="457"/>
      <c r="M61" s="457"/>
      <c r="N61" s="229">
        <f t="shared" si="4"/>
        <v>0</v>
      </c>
      <c r="O61" s="240">
        <f t="shared" si="4"/>
        <v>192757</v>
      </c>
    </row>
    <row r="62" spans="1:15" ht="34.5" customHeight="1">
      <c r="A62" s="64" t="s">
        <v>581</v>
      </c>
      <c r="B62" s="39">
        <v>909</v>
      </c>
      <c r="C62" s="7" t="s">
        <v>274</v>
      </c>
      <c r="D62" s="7" t="s">
        <v>282</v>
      </c>
      <c r="E62" s="7" t="s">
        <v>582</v>
      </c>
      <c r="F62" s="7"/>
      <c r="G62" s="381">
        <v>192757</v>
      </c>
      <c r="H62" s="381">
        <f aca="true" t="shared" si="5" ref="H62:O62">H64+H63</f>
        <v>0</v>
      </c>
      <c r="I62" s="381">
        <f t="shared" si="5"/>
        <v>0</v>
      </c>
      <c r="J62" s="381">
        <f t="shared" si="5"/>
        <v>0</v>
      </c>
      <c r="K62" s="381">
        <f t="shared" si="5"/>
        <v>0</v>
      </c>
      <c r="L62" s="381">
        <f t="shared" si="5"/>
        <v>0</v>
      </c>
      <c r="M62" s="381">
        <f t="shared" si="5"/>
        <v>0</v>
      </c>
      <c r="N62" s="381">
        <f t="shared" si="5"/>
        <v>0</v>
      </c>
      <c r="O62" s="572">
        <f t="shared" si="5"/>
        <v>192757</v>
      </c>
    </row>
    <row r="63" spans="1:15" ht="25.5" customHeight="1">
      <c r="A63" s="474" t="s">
        <v>201</v>
      </c>
      <c r="B63" s="39">
        <v>909</v>
      </c>
      <c r="C63" s="7" t="s">
        <v>274</v>
      </c>
      <c r="D63" s="7" t="s">
        <v>282</v>
      </c>
      <c r="E63" s="7" t="s">
        <v>582</v>
      </c>
      <c r="F63" s="7" t="s">
        <v>169</v>
      </c>
      <c r="G63" s="381">
        <v>47457</v>
      </c>
      <c r="H63" s="136"/>
      <c r="I63" s="326"/>
      <c r="J63" s="364"/>
      <c r="K63" s="364"/>
      <c r="L63" s="457"/>
      <c r="M63" s="457"/>
      <c r="N63" s="229">
        <v>0</v>
      </c>
      <c r="O63" s="240">
        <f>G63+N63</f>
        <v>47457</v>
      </c>
    </row>
    <row r="64" spans="1:15" ht="27" customHeight="1">
      <c r="A64" s="64" t="s">
        <v>255</v>
      </c>
      <c r="B64" s="39">
        <v>909</v>
      </c>
      <c r="C64" s="7" t="s">
        <v>274</v>
      </c>
      <c r="D64" s="7" t="s">
        <v>282</v>
      </c>
      <c r="E64" s="7" t="s">
        <v>582</v>
      </c>
      <c r="F64" s="7" t="s">
        <v>170</v>
      </c>
      <c r="G64" s="381">
        <v>145300</v>
      </c>
      <c r="H64" s="136"/>
      <c r="I64" s="326"/>
      <c r="J64" s="364"/>
      <c r="K64" s="364"/>
      <c r="L64" s="457"/>
      <c r="M64" s="457"/>
      <c r="N64" s="229">
        <v>0</v>
      </c>
      <c r="O64" s="240">
        <f>G64+N64</f>
        <v>145300</v>
      </c>
    </row>
    <row r="65" spans="1:15" ht="19.5" customHeight="1">
      <c r="A65" s="477" t="s">
        <v>503</v>
      </c>
      <c r="B65" s="188">
        <v>909</v>
      </c>
      <c r="C65" s="138" t="s">
        <v>274</v>
      </c>
      <c r="D65" s="138" t="s">
        <v>297</v>
      </c>
      <c r="E65" s="138"/>
      <c r="F65" s="138"/>
      <c r="G65" s="219">
        <v>57000</v>
      </c>
      <c r="H65" s="136"/>
      <c r="I65" s="326"/>
      <c r="J65" s="327"/>
      <c r="K65" s="327"/>
      <c r="L65" s="125"/>
      <c r="M65" s="125">
        <f aca="true" t="shared" si="6" ref="M65:O67">M66</f>
        <v>14.3</v>
      </c>
      <c r="N65" s="509">
        <f t="shared" si="6"/>
        <v>0</v>
      </c>
      <c r="O65" s="510">
        <f t="shared" si="6"/>
        <v>57000</v>
      </c>
    </row>
    <row r="66" spans="1:15" ht="19.5" customHeight="1">
      <c r="A66" s="469" t="s">
        <v>143</v>
      </c>
      <c r="B66" s="186">
        <v>909</v>
      </c>
      <c r="C66" s="139" t="s">
        <v>274</v>
      </c>
      <c r="D66" s="139" t="s">
        <v>297</v>
      </c>
      <c r="E66" s="139" t="s">
        <v>504</v>
      </c>
      <c r="F66" s="140"/>
      <c r="G66" s="220">
        <v>57000</v>
      </c>
      <c r="H66" s="136"/>
      <c r="I66" s="326"/>
      <c r="J66" s="327"/>
      <c r="K66" s="327"/>
      <c r="L66" s="127"/>
      <c r="M66" s="127">
        <f t="shared" si="6"/>
        <v>14.3</v>
      </c>
      <c r="N66" s="229">
        <f t="shared" si="6"/>
        <v>0</v>
      </c>
      <c r="O66" s="240">
        <f t="shared" si="6"/>
        <v>57000</v>
      </c>
    </row>
    <row r="67" spans="1:15" ht="19.5" customHeight="1">
      <c r="A67" s="474" t="s">
        <v>503</v>
      </c>
      <c r="B67" s="186">
        <v>909</v>
      </c>
      <c r="C67" s="139" t="s">
        <v>274</v>
      </c>
      <c r="D67" s="139" t="s">
        <v>297</v>
      </c>
      <c r="E67" s="139" t="s">
        <v>505</v>
      </c>
      <c r="F67" s="139"/>
      <c r="G67" s="220">
        <v>57000</v>
      </c>
      <c r="H67" s="136"/>
      <c r="I67" s="326"/>
      <c r="J67" s="327"/>
      <c r="K67" s="327"/>
      <c r="L67" s="127"/>
      <c r="M67" s="127">
        <f t="shared" si="6"/>
        <v>14.3</v>
      </c>
      <c r="N67" s="229">
        <f t="shared" si="6"/>
        <v>0</v>
      </c>
      <c r="O67" s="240">
        <f t="shared" si="6"/>
        <v>57000</v>
      </c>
    </row>
    <row r="68" spans="1:15" ht="19.5" customHeight="1">
      <c r="A68" s="107" t="s">
        <v>506</v>
      </c>
      <c r="B68" s="186">
        <v>909</v>
      </c>
      <c r="C68" s="139" t="s">
        <v>274</v>
      </c>
      <c r="D68" s="139" t="s">
        <v>297</v>
      </c>
      <c r="E68" s="139" t="s">
        <v>507</v>
      </c>
      <c r="F68" s="139"/>
      <c r="G68" s="220">
        <v>57000</v>
      </c>
      <c r="H68" s="136"/>
      <c r="I68" s="326"/>
      <c r="J68" s="327"/>
      <c r="K68" s="327"/>
      <c r="L68" s="127"/>
      <c r="M68" s="127">
        <v>14.3</v>
      </c>
      <c r="N68" s="229">
        <f>N69</f>
        <v>0</v>
      </c>
      <c r="O68" s="240">
        <f>O69</f>
        <v>57000</v>
      </c>
    </row>
    <row r="69" spans="1:15" ht="19.5" customHeight="1">
      <c r="A69" s="474" t="s">
        <v>255</v>
      </c>
      <c r="B69" s="186">
        <v>909</v>
      </c>
      <c r="C69" s="139" t="s">
        <v>274</v>
      </c>
      <c r="D69" s="139" t="s">
        <v>297</v>
      </c>
      <c r="E69" s="139" t="s">
        <v>507</v>
      </c>
      <c r="F69" s="139" t="s">
        <v>170</v>
      </c>
      <c r="G69" s="220">
        <v>57000</v>
      </c>
      <c r="H69" s="136"/>
      <c r="I69" s="326"/>
      <c r="J69" s="327"/>
      <c r="K69" s="327"/>
      <c r="L69" s="127"/>
      <c r="M69" s="127">
        <v>14.3</v>
      </c>
      <c r="N69" s="229"/>
      <c r="O69" s="240">
        <f>G69+N69</f>
        <v>57000</v>
      </c>
    </row>
    <row r="70" spans="1:16" ht="22.5" customHeight="1">
      <c r="A70" s="470" t="s">
        <v>482</v>
      </c>
      <c r="B70" s="188">
        <v>909</v>
      </c>
      <c r="C70" s="12" t="s">
        <v>274</v>
      </c>
      <c r="D70" s="12" t="s">
        <v>483</v>
      </c>
      <c r="E70" s="12"/>
      <c r="F70" s="12"/>
      <c r="G70" s="222">
        <v>15000</v>
      </c>
      <c r="H70" s="136">
        <v>18.6</v>
      </c>
      <c r="I70" s="326"/>
      <c r="J70" s="327"/>
      <c r="K70" s="327"/>
      <c r="L70" s="135"/>
      <c r="M70" s="135">
        <f aca="true" t="shared" si="7" ref="M70:O71">M71</f>
        <v>60.7</v>
      </c>
      <c r="N70" s="509">
        <f t="shared" si="7"/>
        <v>0</v>
      </c>
      <c r="O70" s="510">
        <f t="shared" si="7"/>
        <v>15000</v>
      </c>
      <c r="P70" s="511"/>
    </row>
    <row r="71" spans="1:15" ht="51" customHeight="1">
      <c r="A71" s="107" t="s">
        <v>529</v>
      </c>
      <c r="B71" s="186">
        <v>909</v>
      </c>
      <c r="C71" s="4" t="s">
        <v>274</v>
      </c>
      <c r="D71" s="4" t="s">
        <v>483</v>
      </c>
      <c r="E71" s="4" t="s">
        <v>125</v>
      </c>
      <c r="F71" s="4"/>
      <c r="G71" s="223">
        <v>15000</v>
      </c>
      <c r="H71" s="326"/>
      <c r="I71" s="326"/>
      <c r="J71" s="327"/>
      <c r="K71" s="327"/>
      <c r="L71" s="136"/>
      <c r="M71" s="136">
        <f t="shared" si="7"/>
        <v>60.7</v>
      </c>
      <c r="N71" s="229">
        <f t="shared" si="7"/>
        <v>0</v>
      </c>
      <c r="O71" s="240">
        <f t="shared" si="7"/>
        <v>15000</v>
      </c>
    </row>
    <row r="72" spans="1:15" ht="63.75" customHeight="1">
      <c r="A72" s="472" t="s">
        <v>530</v>
      </c>
      <c r="B72" s="186">
        <v>909</v>
      </c>
      <c r="C72" s="4" t="s">
        <v>274</v>
      </c>
      <c r="D72" s="4" t="s">
        <v>483</v>
      </c>
      <c r="E72" s="4" t="s">
        <v>134</v>
      </c>
      <c r="F72" s="4"/>
      <c r="G72" s="223">
        <v>15000</v>
      </c>
      <c r="H72" s="326"/>
      <c r="I72" s="326"/>
      <c r="J72" s="327"/>
      <c r="K72" s="327"/>
      <c r="L72" s="136"/>
      <c r="M72" s="136">
        <f>M74+M76+M78+M80+M82+M85</f>
        <v>60.7</v>
      </c>
      <c r="N72" s="229">
        <f>N73</f>
        <v>0</v>
      </c>
      <c r="O72" s="240">
        <f>O73</f>
        <v>15000</v>
      </c>
    </row>
    <row r="73" spans="1:15" ht="34.5" customHeight="1">
      <c r="A73" s="473" t="s">
        <v>466</v>
      </c>
      <c r="B73" s="186">
        <v>909</v>
      </c>
      <c r="C73" s="4" t="s">
        <v>274</v>
      </c>
      <c r="D73" s="4" t="s">
        <v>483</v>
      </c>
      <c r="E73" s="4" t="s">
        <v>133</v>
      </c>
      <c r="F73" s="4"/>
      <c r="G73" s="223">
        <v>15000</v>
      </c>
      <c r="H73" s="326"/>
      <c r="I73" s="326"/>
      <c r="J73" s="327"/>
      <c r="K73" s="327"/>
      <c r="L73" s="136"/>
      <c r="M73" s="136">
        <v>60.7</v>
      </c>
      <c r="N73" s="229">
        <f>N78+N80</f>
        <v>0</v>
      </c>
      <c r="O73" s="240">
        <f>O78+O80</f>
        <v>15000</v>
      </c>
    </row>
    <row r="74" spans="1:15" ht="36" customHeight="1" hidden="1">
      <c r="A74" s="478" t="s">
        <v>508</v>
      </c>
      <c r="B74" s="186">
        <v>909</v>
      </c>
      <c r="C74" s="7" t="s">
        <v>274</v>
      </c>
      <c r="D74" s="7" t="s">
        <v>483</v>
      </c>
      <c r="E74" s="7" t="s">
        <v>509</v>
      </c>
      <c r="F74" s="119"/>
      <c r="G74" s="223">
        <v>0</v>
      </c>
      <c r="H74" s="115"/>
      <c r="I74" s="115"/>
      <c r="J74" s="328"/>
      <c r="K74" s="136">
        <v>25.5</v>
      </c>
      <c r="L74" s="136"/>
      <c r="M74" s="136">
        <v>25.5</v>
      </c>
      <c r="N74" s="229">
        <v>0</v>
      </c>
      <c r="O74" s="240">
        <v>0</v>
      </c>
    </row>
    <row r="75" spans="1:15" ht="21.75" customHeight="1" hidden="1">
      <c r="A75" s="479" t="s">
        <v>201</v>
      </c>
      <c r="B75" s="186">
        <v>909</v>
      </c>
      <c r="C75" s="7" t="s">
        <v>274</v>
      </c>
      <c r="D75" s="7" t="s">
        <v>483</v>
      </c>
      <c r="E75" s="7" t="s">
        <v>509</v>
      </c>
      <c r="F75" s="119">
        <v>200</v>
      </c>
      <c r="G75" s="223">
        <v>0</v>
      </c>
      <c r="H75" s="115"/>
      <c r="I75" s="115"/>
      <c r="J75" s="328"/>
      <c r="K75" s="136">
        <v>25.5</v>
      </c>
      <c r="L75" s="136"/>
      <c r="M75" s="136">
        <v>25.5</v>
      </c>
      <c r="N75" s="229">
        <v>0</v>
      </c>
      <c r="O75" s="240">
        <v>0</v>
      </c>
    </row>
    <row r="76" spans="1:15" ht="31.5" customHeight="1" hidden="1">
      <c r="A76" s="478" t="s">
        <v>510</v>
      </c>
      <c r="B76" s="186">
        <v>909</v>
      </c>
      <c r="C76" s="7" t="s">
        <v>274</v>
      </c>
      <c r="D76" s="7" t="s">
        <v>483</v>
      </c>
      <c r="E76" s="7" t="s">
        <v>511</v>
      </c>
      <c r="F76" s="119"/>
      <c r="G76" s="223">
        <v>0</v>
      </c>
      <c r="H76" s="115"/>
      <c r="I76" s="115"/>
      <c r="J76" s="328"/>
      <c r="K76" s="136">
        <v>6.6</v>
      </c>
      <c r="L76" s="136"/>
      <c r="M76" s="136">
        <v>6.6</v>
      </c>
      <c r="N76" s="229">
        <v>0</v>
      </c>
      <c r="O76" s="240">
        <v>0</v>
      </c>
    </row>
    <row r="77" spans="1:15" ht="22.5" customHeight="1" hidden="1">
      <c r="A77" s="479" t="s">
        <v>201</v>
      </c>
      <c r="B77" s="186">
        <v>909</v>
      </c>
      <c r="C77" s="7" t="s">
        <v>274</v>
      </c>
      <c r="D77" s="7" t="s">
        <v>483</v>
      </c>
      <c r="E77" s="7" t="s">
        <v>511</v>
      </c>
      <c r="F77" s="119">
        <v>200</v>
      </c>
      <c r="G77" s="223">
        <v>0</v>
      </c>
      <c r="H77" s="115"/>
      <c r="I77" s="115"/>
      <c r="J77" s="328"/>
      <c r="K77" s="136">
        <v>6.6</v>
      </c>
      <c r="L77" s="136"/>
      <c r="M77" s="136">
        <v>6.6</v>
      </c>
      <c r="N77" s="229">
        <v>0</v>
      </c>
      <c r="O77" s="240">
        <v>0</v>
      </c>
    </row>
    <row r="78" spans="1:15" s="413" customFormat="1" ht="33.75" customHeight="1">
      <c r="A78" s="478" t="s">
        <v>632</v>
      </c>
      <c r="B78" s="186">
        <v>909</v>
      </c>
      <c r="C78" s="7" t="s">
        <v>274</v>
      </c>
      <c r="D78" s="7" t="s">
        <v>483</v>
      </c>
      <c r="E78" s="7" t="s">
        <v>633</v>
      </c>
      <c r="F78" s="119"/>
      <c r="G78" s="223">
        <v>9736.79</v>
      </c>
      <c r="H78" s="415"/>
      <c r="I78" s="415"/>
      <c r="J78" s="397"/>
      <c r="K78" s="416">
        <v>5</v>
      </c>
      <c r="L78" s="416"/>
      <c r="M78" s="416">
        <v>5</v>
      </c>
      <c r="N78" s="229">
        <f>N79</f>
        <v>0</v>
      </c>
      <c r="O78" s="240">
        <f>O79</f>
        <v>9736.79</v>
      </c>
    </row>
    <row r="79" spans="1:15" s="413" customFormat="1" ht="17.25" customHeight="1">
      <c r="A79" s="479" t="s">
        <v>201</v>
      </c>
      <c r="B79" s="186">
        <v>909</v>
      </c>
      <c r="C79" s="7" t="s">
        <v>274</v>
      </c>
      <c r="D79" s="7" t="s">
        <v>483</v>
      </c>
      <c r="E79" s="7" t="s">
        <v>633</v>
      </c>
      <c r="F79" s="119">
        <v>200</v>
      </c>
      <c r="G79" s="223">
        <v>9736.79</v>
      </c>
      <c r="H79" s="415"/>
      <c r="I79" s="415"/>
      <c r="J79" s="397"/>
      <c r="K79" s="416">
        <v>5</v>
      </c>
      <c r="L79" s="416"/>
      <c r="M79" s="416">
        <v>5</v>
      </c>
      <c r="N79" s="229">
        <v>0</v>
      </c>
      <c r="O79" s="240">
        <f>G79+N79</f>
        <v>9736.79</v>
      </c>
    </row>
    <row r="80" spans="1:15" ht="33.75" customHeight="1">
      <c r="A80" s="107" t="s">
        <v>325</v>
      </c>
      <c r="B80" s="186">
        <v>909</v>
      </c>
      <c r="C80" s="4" t="s">
        <v>274</v>
      </c>
      <c r="D80" s="4" t="s">
        <v>483</v>
      </c>
      <c r="E80" s="4" t="s">
        <v>326</v>
      </c>
      <c r="F80" s="4"/>
      <c r="G80" s="220">
        <v>5263.21</v>
      </c>
      <c r="H80" s="326"/>
      <c r="I80" s="326"/>
      <c r="J80" s="327"/>
      <c r="K80" s="327"/>
      <c r="L80" s="127"/>
      <c r="M80" s="127">
        <f>M81</f>
        <v>6.2</v>
      </c>
      <c r="N80" s="229">
        <f>N81</f>
        <v>0</v>
      </c>
      <c r="O80" s="240">
        <f>O81</f>
        <v>5263.21</v>
      </c>
    </row>
    <row r="81" spans="1:15" ht="21.75" customHeight="1">
      <c r="A81" s="64" t="s">
        <v>201</v>
      </c>
      <c r="B81" s="186">
        <v>909</v>
      </c>
      <c r="C81" s="4" t="s">
        <v>274</v>
      </c>
      <c r="D81" s="4" t="s">
        <v>483</v>
      </c>
      <c r="E81" s="4" t="s">
        <v>326</v>
      </c>
      <c r="F81" s="4" t="s">
        <v>169</v>
      </c>
      <c r="G81" s="220">
        <v>5263.21</v>
      </c>
      <c r="H81" s="326"/>
      <c r="I81" s="326"/>
      <c r="J81" s="327"/>
      <c r="K81" s="327"/>
      <c r="L81" s="127"/>
      <c r="M81" s="127">
        <v>6.2</v>
      </c>
      <c r="N81" s="229">
        <v>0</v>
      </c>
      <c r="O81" s="240">
        <f>G81+N81</f>
        <v>5263.21</v>
      </c>
    </row>
    <row r="82" spans="1:15" ht="31.5" customHeight="1" hidden="1">
      <c r="A82" s="107" t="s">
        <v>367</v>
      </c>
      <c r="B82" s="186">
        <v>909</v>
      </c>
      <c r="C82" s="4" t="s">
        <v>274</v>
      </c>
      <c r="D82" s="4" t="s">
        <v>483</v>
      </c>
      <c r="E82" s="4" t="s">
        <v>514</v>
      </c>
      <c r="F82" s="4"/>
      <c r="G82" s="220">
        <v>0</v>
      </c>
      <c r="H82" s="326"/>
      <c r="I82" s="326"/>
      <c r="J82" s="327"/>
      <c r="K82" s="327"/>
      <c r="L82" s="127"/>
      <c r="M82" s="127">
        <f>M83</f>
        <v>12.4</v>
      </c>
      <c r="N82" s="229">
        <v>0</v>
      </c>
      <c r="O82" s="240">
        <v>0</v>
      </c>
    </row>
    <row r="83" spans="1:15" ht="19.5" customHeight="1" hidden="1">
      <c r="A83" s="64" t="s">
        <v>201</v>
      </c>
      <c r="B83" s="186">
        <v>909</v>
      </c>
      <c r="C83" s="4" t="s">
        <v>274</v>
      </c>
      <c r="D83" s="4" t="s">
        <v>483</v>
      </c>
      <c r="E83" s="4" t="s">
        <v>514</v>
      </c>
      <c r="F83" s="4" t="s">
        <v>169</v>
      </c>
      <c r="G83" s="220">
        <v>0</v>
      </c>
      <c r="H83" s="326"/>
      <c r="I83" s="326"/>
      <c r="J83" s="327"/>
      <c r="K83" s="327"/>
      <c r="L83" s="127"/>
      <c r="M83" s="127">
        <v>12.4</v>
      </c>
      <c r="N83" s="229">
        <v>0</v>
      </c>
      <c r="O83" s="240">
        <v>0</v>
      </c>
    </row>
    <row r="84" spans="1:15" ht="28.5" customHeight="1" hidden="1">
      <c r="A84" s="107" t="s">
        <v>202</v>
      </c>
      <c r="B84" s="187"/>
      <c r="C84" s="4" t="s">
        <v>274</v>
      </c>
      <c r="D84" s="4" t="s">
        <v>483</v>
      </c>
      <c r="E84" s="4" t="s">
        <v>515</v>
      </c>
      <c r="F84" s="4" t="s">
        <v>200</v>
      </c>
      <c r="G84" s="223">
        <v>0</v>
      </c>
      <c r="H84" s="326"/>
      <c r="I84" s="326"/>
      <c r="J84" s="326"/>
      <c r="K84" s="326"/>
      <c r="L84" s="136"/>
      <c r="M84" s="136">
        <v>18.6</v>
      </c>
      <c r="N84" s="229">
        <v>0</v>
      </c>
      <c r="O84" s="240">
        <v>0</v>
      </c>
    </row>
    <row r="85" spans="1:15" ht="28.5" customHeight="1" hidden="1">
      <c r="A85" s="107" t="s">
        <v>516</v>
      </c>
      <c r="B85" s="187"/>
      <c r="C85" s="4" t="s">
        <v>274</v>
      </c>
      <c r="D85" s="4" t="s">
        <v>483</v>
      </c>
      <c r="E85" s="4" t="s">
        <v>517</v>
      </c>
      <c r="F85" s="4"/>
      <c r="G85" s="223">
        <v>0</v>
      </c>
      <c r="H85" s="326"/>
      <c r="I85" s="326"/>
      <c r="J85" s="326"/>
      <c r="K85" s="326"/>
      <c r="L85" s="136"/>
      <c r="M85" s="136">
        <v>5</v>
      </c>
      <c r="N85" s="229">
        <v>0</v>
      </c>
      <c r="O85" s="240">
        <v>0</v>
      </c>
    </row>
    <row r="86" spans="1:15" ht="20.25" customHeight="1" hidden="1">
      <c r="A86" s="64" t="s">
        <v>201</v>
      </c>
      <c r="B86" s="39"/>
      <c r="C86" s="4" t="s">
        <v>274</v>
      </c>
      <c r="D86" s="4" t="s">
        <v>483</v>
      </c>
      <c r="E86" s="4" t="s">
        <v>517</v>
      </c>
      <c r="F86" s="4" t="s">
        <v>169</v>
      </c>
      <c r="G86" s="223">
        <v>0</v>
      </c>
      <c r="H86" s="326"/>
      <c r="I86" s="326"/>
      <c r="J86" s="326"/>
      <c r="K86" s="326"/>
      <c r="L86" s="136"/>
      <c r="M86" s="136">
        <v>5</v>
      </c>
      <c r="N86" s="229">
        <v>0</v>
      </c>
      <c r="O86" s="240">
        <v>0</v>
      </c>
    </row>
    <row r="87" spans="1:15" ht="21" customHeight="1">
      <c r="A87" s="467" t="s">
        <v>474</v>
      </c>
      <c r="B87" s="185">
        <v>909</v>
      </c>
      <c r="C87" s="31" t="s">
        <v>277</v>
      </c>
      <c r="D87" s="32"/>
      <c r="E87" s="32"/>
      <c r="F87" s="32"/>
      <c r="G87" s="224">
        <v>89500</v>
      </c>
      <c r="H87" s="326"/>
      <c r="I87" s="326"/>
      <c r="J87" s="326"/>
      <c r="K87" s="326"/>
      <c r="L87" s="144"/>
      <c r="M87" s="144">
        <f aca="true" t="shared" si="8" ref="M87:O90">M88</f>
        <v>69.2</v>
      </c>
      <c r="N87" s="451">
        <f t="shared" si="8"/>
        <v>0</v>
      </c>
      <c r="O87" s="508">
        <f t="shared" si="8"/>
        <v>89500</v>
      </c>
    </row>
    <row r="88" spans="1:15" ht="16.5" customHeight="1">
      <c r="A88" s="477" t="s">
        <v>478</v>
      </c>
      <c r="B88" s="193">
        <v>909</v>
      </c>
      <c r="C88" s="11" t="s">
        <v>277</v>
      </c>
      <c r="D88" s="12" t="s">
        <v>278</v>
      </c>
      <c r="E88" s="12"/>
      <c r="F88" s="12"/>
      <c r="G88" s="219">
        <v>89500</v>
      </c>
      <c r="H88" s="326"/>
      <c r="I88" s="326"/>
      <c r="J88" s="326"/>
      <c r="K88" s="326"/>
      <c r="L88" s="125"/>
      <c r="M88" s="125">
        <f t="shared" si="8"/>
        <v>69.2</v>
      </c>
      <c r="N88" s="509">
        <f t="shared" si="8"/>
        <v>0</v>
      </c>
      <c r="O88" s="510">
        <f t="shared" si="8"/>
        <v>89500</v>
      </c>
    </row>
    <row r="89" spans="1:15" ht="18.75" customHeight="1">
      <c r="A89" s="469" t="s">
        <v>143</v>
      </c>
      <c r="B89" s="186">
        <v>909</v>
      </c>
      <c r="C89" s="29" t="s">
        <v>277</v>
      </c>
      <c r="D89" s="4" t="s">
        <v>278</v>
      </c>
      <c r="E89" s="7" t="s">
        <v>144</v>
      </c>
      <c r="F89" s="7"/>
      <c r="G89" s="220">
        <v>89500</v>
      </c>
      <c r="H89" s="326"/>
      <c r="I89" s="326"/>
      <c r="J89" s="326"/>
      <c r="K89" s="327"/>
      <c r="L89" s="127"/>
      <c r="M89" s="127">
        <f t="shared" si="8"/>
        <v>69.2</v>
      </c>
      <c r="N89" s="229">
        <f t="shared" si="8"/>
        <v>0</v>
      </c>
      <c r="O89" s="240">
        <f t="shared" si="8"/>
        <v>89500</v>
      </c>
    </row>
    <row r="90" spans="1:15" ht="19.5" customHeight="1">
      <c r="A90" s="312" t="s">
        <v>156</v>
      </c>
      <c r="B90" s="186">
        <v>909</v>
      </c>
      <c r="C90" s="29" t="s">
        <v>277</v>
      </c>
      <c r="D90" s="4" t="s">
        <v>278</v>
      </c>
      <c r="E90" s="4" t="s">
        <v>147</v>
      </c>
      <c r="F90" s="4"/>
      <c r="G90" s="220">
        <v>89500</v>
      </c>
      <c r="H90" s="326"/>
      <c r="I90" s="326"/>
      <c r="J90" s="326"/>
      <c r="K90" s="327"/>
      <c r="L90" s="127"/>
      <c r="M90" s="127">
        <f t="shared" si="8"/>
        <v>69.2</v>
      </c>
      <c r="N90" s="229">
        <f t="shared" si="8"/>
        <v>0</v>
      </c>
      <c r="O90" s="240">
        <f t="shared" si="8"/>
        <v>89500</v>
      </c>
    </row>
    <row r="91" spans="1:15" ht="34.5" customHeight="1">
      <c r="A91" s="312" t="s">
        <v>158</v>
      </c>
      <c r="B91" s="186">
        <v>909</v>
      </c>
      <c r="C91" s="29" t="s">
        <v>277</v>
      </c>
      <c r="D91" s="4" t="s">
        <v>278</v>
      </c>
      <c r="E91" s="4" t="s">
        <v>157</v>
      </c>
      <c r="F91" s="4"/>
      <c r="G91" s="220">
        <v>89500</v>
      </c>
      <c r="H91" s="326"/>
      <c r="I91" s="326"/>
      <c r="J91" s="326"/>
      <c r="K91" s="327"/>
      <c r="L91" s="127"/>
      <c r="M91" s="127">
        <f>M92+M94</f>
        <v>69.2</v>
      </c>
      <c r="N91" s="229">
        <f>N92+N94</f>
        <v>0</v>
      </c>
      <c r="O91" s="240">
        <f>O92+O94</f>
        <v>89500</v>
      </c>
    </row>
    <row r="92" spans="1:15" ht="53.25" customHeight="1">
      <c r="A92" s="469" t="s">
        <v>198</v>
      </c>
      <c r="B92" s="186">
        <v>909</v>
      </c>
      <c r="C92" s="29" t="s">
        <v>277</v>
      </c>
      <c r="D92" s="4" t="s">
        <v>278</v>
      </c>
      <c r="E92" s="4" t="s">
        <v>157</v>
      </c>
      <c r="F92" s="7" t="s">
        <v>168</v>
      </c>
      <c r="G92" s="220">
        <v>79800</v>
      </c>
      <c r="H92" s="326"/>
      <c r="I92" s="326"/>
      <c r="J92" s="326"/>
      <c r="K92" s="327"/>
      <c r="L92" s="127">
        <v>1.2</v>
      </c>
      <c r="M92" s="127">
        <v>62.6</v>
      </c>
      <c r="N92" s="229">
        <v>0</v>
      </c>
      <c r="O92" s="240">
        <f>G92+N92</f>
        <v>79800</v>
      </c>
    </row>
    <row r="93" spans="1:15" ht="16.5" customHeight="1" hidden="1">
      <c r="A93" s="469" t="s">
        <v>199</v>
      </c>
      <c r="B93" s="186">
        <v>909</v>
      </c>
      <c r="C93" s="29" t="s">
        <v>277</v>
      </c>
      <c r="D93" s="4" t="s">
        <v>278</v>
      </c>
      <c r="E93" s="4" t="s">
        <v>186</v>
      </c>
      <c r="F93" s="7" t="s">
        <v>197</v>
      </c>
      <c r="G93" s="220">
        <v>0</v>
      </c>
      <c r="H93" s="326"/>
      <c r="I93" s="326"/>
      <c r="J93" s="326"/>
      <c r="K93" s="327"/>
      <c r="L93" s="127"/>
      <c r="M93" s="127">
        <f>'[1]Ведомственные расходы'!M87</f>
        <v>0</v>
      </c>
      <c r="N93" s="229">
        <v>0</v>
      </c>
      <c r="O93" s="240">
        <v>0</v>
      </c>
    </row>
    <row r="94" spans="1:15" ht="15.75" customHeight="1">
      <c r="A94" s="474" t="s">
        <v>201</v>
      </c>
      <c r="B94" s="186">
        <v>909</v>
      </c>
      <c r="C94" s="29" t="s">
        <v>277</v>
      </c>
      <c r="D94" s="4" t="s">
        <v>278</v>
      </c>
      <c r="E94" s="4" t="s">
        <v>157</v>
      </c>
      <c r="F94" s="7" t="s">
        <v>169</v>
      </c>
      <c r="G94" s="220">
        <v>9700</v>
      </c>
      <c r="H94" s="326"/>
      <c r="I94" s="326"/>
      <c r="J94" s="326"/>
      <c r="K94" s="327"/>
      <c r="L94" s="127">
        <v>-1.2</v>
      </c>
      <c r="M94" s="127">
        <v>6.6</v>
      </c>
      <c r="N94" s="229">
        <v>0</v>
      </c>
      <c r="O94" s="240">
        <f>G94+N94</f>
        <v>9700</v>
      </c>
    </row>
    <row r="95" spans="1:15" ht="19.5" customHeight="1" hidden="1">
      <c r="A95" s="107" t="s">
        <v>202</v>
      </c>
      <c r="B95" s="187"/>
      <c r="C95" s="29" t="s">
        <v>277</v>
      </c>
      <c r="D95" s="4" t="s">
        <v>278</v>
      </c>
      <c r="E95" s="4" t="s">
        <v>186</v>
      </c>
      <c r="F95" s="7" t="s">
        <v>200</v>
      </c>
      <c r="G95" s="220">
        <v>0</v>
      </c>
      <c r="H95" s="326"/>
      <c r="I95" s="326"/>
      <c r="J95" s="326"/>
      <c r="K95" s="327"/>
      <c r="L95" s="127"/>
      <c r="M95" s="127">
        <v>11</v>
      </c>
      <c r="N95" s="229">
        <v>0</v>
      </c>
      <c r="O95" s="240">
        <v>0</v>
      </c>
    </row>
    <row r="96" spans="1:15" ht="34.5" customHeight="1" hidden="1">
      <c r="A96" s="480" t="s">
        <v>259</v>
      </c>
      <c r="B96" s="211">
        <v>909</v>
      </c>
      <c r="C96" s="31" t="s">
        <v>278</v>
      </c>
      <c r="D96" s="19" t="s">
        <v>485</v>
      </c>
      <c r="E96" s="19"/>
      <c r="F96" s="58"/>
      <c r="G96" s="224">
        <v>0</v>
      </c>
      <c r="H96" s="326"/>
      <c r="I96" s="326"/>
      <c r="J96" s="326"/>
      <c r="K96" s="327"/>
      <c r="L96" s="144"/>
      <c r="M96" s="144">
        <f>M103</f>
        <v>1</v>
      </c>
      <c r="N96" s="229">
        <v>0</v>
      </c>
      <c r="O96" s="240">
        <v>0</v>
      </c>
    </row>
    <row r="97" spans="1:15" ht="76.5" customHeight="1" hidden="1">
      <c r="A97" s="481" t="s">
        <v>187</v>
      </c>
      <c r="B97" s="199"/>
      <c r="C97" s="52" t="s">
        <v>278</v>
      </c>
      <c r="D97" s="2" t="s">
        <v>301</v>
      </c>
      <c r="E97" s="2"/>
      <c r="F97" s="30"/>
      <c r="G97" s="225">
        <v>0</v>
      </c>
      <c r="H97" s="326"/>
      <c r="I97" s="326"/>
      <c r="J97" s="326"/>
      <c r="K97" s="327"/>
      <c r="L97" s="147"/>
      <c r="M97" s="147">
        <f>M98</f>
        <v>0</v>
      </c>
      <c r="N97" s="229">
        <v>0</v>
      </c>
      <c r="O97" s="240">
        <v>0</v>
      </c>
    </row>
    <row r="98" spans="1:15" ht="102" customHeight="1" hidden="1">
      <c r="A98" s="482" t="s">
        <v>111</v>
      </c>
      <c r="B98" s="195"/>
      <c r="C98" s="60" t="s">
        <v>278</v>
      </c>
      <c r="D98" s="56" t="s">
        <v>301</v>
      </c>
      <c r="E98" s="56" t="s">
        <v>61</v>
      </c>
      <c r="F98" s="55"/>
      <c r="G98" s="226">
        <v>0</v>
      </c>
      <c r="H98" s="326"/>
      <c r="I98" s="326"/>
      <c r="J98" s="326"/>
      <c r="K98" s="327"/>
      <c r="L98" s="149"/>
      <c r="M98" s="149">
        <f>M99</f>
        <v>0</v>
      </c>
      <c r="N98" s="229">
        <v>0</v>
      </c>
      <c r="O98" s="240">
        <v>0</v>
      </c>
    </row>
    <row r="99" spans="1:15" ht="21.75" customHeight="1" hidden="1">
      <c r="A99" s="482" t="s">
        <v>112</v>
      </c>
      <c r="B99" s="195"/>
      <c r="C99" s="60" t="s">
        <v>278</v>
      </c>
      <c r="D99" s="56" t="s">
        <v>301</v>
      </c>
      <c r="E99" s="56" t="s">
        <v>188</v>
      </c>
      <c r="F99" s="55"/>
      <c r="G99" s="226">
        <v>0</v>
      </c>
      <c r="H99" s="326"/>
      <c r="I99" s="326"/>
      <c r="J99" s="326"/>
      <c r="K99" s="327"/>
      <c r="L99" s="149"/>
      <c r="M99" s="149">
        <f>M100</f>
        <v>0</v>
      </c>
      <c r="N99" s="229">
        <v>0</v>
      </c>
      <c r="O99" s="240">
        <v>0</v>
      </c>
    </row>
    <row r="100" spans="1:15" ht="33.75" customHeight="1" hidden="1">
      <c r="A100" s="482" t="s">
        <v>518</v>
      </c>
      <c r="B100" s="195"/>
      <c r="C100" s="60" t="s">
        <v>278</v>
      </c>
      <c r="D100" s="56" t="s">
        <v>301</v>
      </c>
      <c r="E100" s="56" t="s">
        <v>189</v>
      </c>
      <c r="F100" s="55"/>
      <c r="G100" s="226">
        <v>0</v>
      </c>
      <c r="H100" s="326"/>
      <c r="I100" s="326"/>
      <c r="J100" s="326"/>
      <c r="K100" s="327"/>
      <c r="L100" s="149"/>
      <c r="M100" s="149">
        <f>M101</f>
        <v>0</v>
      </c>
      <c r="N100" s="229">
        <v>0</v>
      </c>
      <c r="O100" s="240">
        <v>0</v>
      </c>
    </row>
    <row r="101" spans="1:15" ht="27" customHeight="1" hidden="1">
      <c r="A101" s="483" t="s">
        <v>201</v>
      </c>
      <c r="B101" s="196"/>
      <c r="C101" s="60" t="s">
        <v>278</v>
      </c>
      <c r="D101" s="56" t="s">
        <v>301</v>
      </c>
      <c r="E101" s="56" t="s">
        <v>189</v>
      </c>
      <c r="F101" s="55" t="s">
        <v>169</v>
      </c>
      <c r="G101" s="226">
        <v>0</v>
      </c>
      <c r="H101" s="326"/>
      <c r="I101" s="326"/>
      <c r="J101" s="326"/>
      <c r="K101" s="327"/>
      <c r="L101" s="149"/>
      <c r="M101" s="149">
        <f>M102</f>
        <v>0</v>
      </c>
      <c r="N101" s="229">
        <v>0</v>
      </c>
      <c r="O101" s="240">
        <v>0</v>
      </c>
    </row>
    <row r="102" spans="1:15" ht="21.75" customHeight="1" hidden="1">
      <c r="A102" s="482" t="s">
        <v>202</v>
      </c>
      <c r="B102" s="195"/>
      <c r="C102" s="60" t="s">
        <v>278</v>
      </c>
      <c r="D102" s="56" t="s">
        <v>301</v>
      </c>
      <c r="E102" s="56" t="s">
        <v>189</v>
      </c>
      <c r="F102" s="55" t="s">
        <v>200</v>
      </c>
      <c r="G102" s="226">
        <v>0</v>
      </c>
      <c r="H102" s="326"/>
      <c r="I102" s="326"/>
      <c r="J102" s="326"/>
      <c r="K102" s="327"/>
      <c r="L102" s="149"/>
      <c r="M102" s="149"/>
      <c r="N102" s="229">
        <v>0</v>
      </c>
      <c r="O102" s="240">
        <v>0</v>
      </c>
    </row>
    <row r="103" spans="1:15" ht="17.25" customHeight="1" hidden="1">
      <c r="A103" s="484" t="s">
        <v>260</v>
      </c>
      <c r="B103" s="197">
        <v>909</v>
      </c>
      <c r="C103" s="52" t="s">
        <v>278</v>
      </c>
      <c r="D103" s="2" t="s">
        <v>287</v>
      </c>
      <c r="E103" s="2"/>
      <c r="F103" s="30"/>
      <c r="G103" s="225">
        <v>0</v>
      </c>
      <c r="H103" s="326"/>
      <c r="I103" s="326"/>
      <c r="J103" s="326"/>
      <c r="K103" s="327"/>
      <c r="L103" s="147"/>
      <c r="M103" s="147">
        <f>M104</f>
        <v>1</v>
      </c>
      <c r="N103" s="229">
        <v>0</v>
      </c>
      <c r="O103" s="240">
        <v>0</v>
      </c>
    </row>
    <row r="104" spans="1:15" ht="45.75" customHeight="1" hidden="1">
      <c r="A104" s="107" t="s">
        <v>111</v>
      </c>
      <c r="B104" s="186">
        <v>909</v>
      </c>
      <c r="C104" s="29" t="s">
        <v>278</v>
      </c>
      <c r="D104" s="4" t="s">
        <v>287</v>
      </c>
      <c r="E104" s="4" t="s">
        <v>125</v>
      </c>
      <c r="F104" s="7"/>
      <c r="G104" s="220">
        <v>0</v>
      </c>
      <c r="H104" s="326"/>
      <c r="I104" s="326"/>
      <c r="J104" s="326"/>
      <c r="K104" s="327"/>
      <c r="L104" s="127"/>
      <c r="M104" s="127">
        <f>M105</f>
        <v>1</v>
      </c>
      <c r="N104" s="229">
        <v>0</v>
      </c>
      <c r="O104" s="240">
        <v>0</v>
      </c>
    </row>
    <row r="105" spans="1:15" ht="46.5" customHeight="1" hidden="1">
      <c r="A105" s="107" t="s">
        <v>519</v>
      </c>
      <c r="B105" s="186">
        <v>909</v>
      </c>
      <c r="C105" s="29" t="s">
        <v>278</v>
      </c>
      <c r="D105" s="4" t="s">
        <v>287</v>
      </c>
      <c r="E105" s="4" t="s">
        <v>520</v>
      </c>
      <c r="F105" s="7"/>
      <c r="G105" s="220">
        <v>0</v>
      </c>
      <c r="H105" s="326"/>
      <c r="I105" s="326"/>
      <c r="J105" s="326"/>
      <c r="K105" s="327"/>
      <c r="L105" s="127"/>
      <c r="M105" s="127">
        <f>M106</f>
        <v>1</v>
      </c>
      <c r="N105" s="229">
        <v>0</v>
      </c>
      <c r="O105" s="240">
        <v>0</v>
      </c>
    </row>
    <row r="106" spans="1:15" ht="18.75" customHeight="1" hidden="1">
      <c r="A106" s="107" t="s">
        <v>521</v>
      </c>
      <c r="B106" s="186">
        <v>909</v>
      </c>
      <c r="C106" s="29" t="s">
        <v>278</v>
      </c>
      <c r="D106" s="4" t="s">
        <v>287</v>
      </c>
      <c r="E106" s="4" t="s">
        <v>0</v>
      </c>
      <c r="F106" s="7"/>
      <c r="G106" s="220">
        <v>0</v>
      </c>
      <c r="H106" s="326"/>
      <c r="I106" s="326"/>
      <c r="J106" s="326"/>
      <c r="K106" s="327"/>
      <c r="L106" s="127"/>
      <c r="M106" s="127">
        <f>M107</f>
        <v>1</v>
      </c>
      <c r="N106" s="229">
        <v>0</v>
      </c>
      <c r="O106" s="240">
        <v>0</v>
      </c>
    </row>
    <row r="107" spans="1:15" ht="37.5" customHeight="1" hidden="1">
      <c r="A107" s="107" t="s">
        <v>1</v>
      </c>
      <c r="B107" s="186">
        <v>909</v>
      </c>
      <c r="C107" s="29" t="s">
        <v>278</v>
      </c>
      <c r="D107" s="4" t="s">
        <v>287</v>
      </c>
      <c r="E107" s="4" t="s">
        <v>2</v>
      </c>
      <c r="F107" s="7"/>
      <c r="G107" s="220">
        <v>0</v>
      </c>
      <c r="H107" s="326"/>
      <c r="I107" s="326"/>
      <c r="J107" s="326"/>
      <c r="K107" s="327"/>
      <c r="L107" s="127"/>
      <c r="M107" s="127">
        <f>M108</f>
        <v>1</v>
      </c>
      <c r="N107" s="229">
        <v>0</v>
      </c>
      <c r="O107" s="240">
        <v>0</v>
      </c>
    </row>
    <row r="108" spans="1:15" ht="21" customHeight="1" hidden="1">
      <c r="A108" s="474" t="s">
        <v>201</v>
      </c>
      <c r="B108" s="186">
        <v>909</v>
      </c>
      <c r="C108" s="29" t="s">
        <v>278</v>
      </c>
      <c r="D108" s="4" t="s">
        <v>287</v>
      </c>
      <c r="E108" s="4" t="s">
        <v>2</v>
      </c>
      <c r="F108" s="7" t="s">
        <v>169</v>
      </c>
      <c r="G108" s="220">
        <v>0</v>
      </c>
      <c r="H108" s="326"/>
      <c r="I108" s="326"/>
      <c r="J108" s="326"/>
      <c r="K108" s="327"/>
      <c r="L108" s="127"/>
      <c r="M108" s="127">
        <v>1</v>
      </c>
      <c r="N108" s="229">
        <v>0</v>
      </c>
      <c r="O108" s="240">
        <v>0</v>
      </c>
    </row>
    <row r="109" spans="1:15" ht="34.5" customHeight="1" hidden="1">
      <c r="A109" s="107" t="s">
        <v>202</v>
      </c>
      <c r="B109" s="187"/>
      <c r="C109" s="29" t="s">
        <v>278</v>
      </c>
      <c r="D109" s="4" t="s">
        <v>287</v>
      </c>
      <c r="E109" s="4" t="s">
        <v>3</v>
      </c>
      <c r="F109" s="7" t="s">
        <v>200</v>
      </c>
      <c r="G109" s="220">
        <v>0</v>
      </c>
      <c r="H109" s="326"/>
      <c r="I109" s="326"/>
      <c r="J109" s="326"/>
      <c r="K109" s="327"/>
      <c r="L109" s="127"/>
      <c r="M109" s="127">
        <v>1</v>
      </c>
      <c r="N109" s="229">
        <v>0</v>
      </c>
      <c r="O109" s="240">
        <v>0</v>
      </c>
    </row>
    <row r="110" spans="1:15" ht="21" customHeight="1">
      <c r="A110" s="485" t="s">
        <v>296</v>
      </c>
      <c r="B110" s="198">
        <v>909</v>
      </c>
      <c r="C110" s="31" t="s">
        <v>279</v>
      </c>
      <c r="D110" s="19"/>
      <c r="E110" s="19"/>
      <c r="F110" s="58"/>
      <c r="G110" s="224">
        <v>1042550</v>
      </c>
      <c r="H110" s="326"/>
      <c r="I110" s="326"/>
      <c r="J110" s="326"/>
      <c r="K110" s="327"/>
      <c r="L110" s="144"/>
      <c r="M110" s="144">
        <f>M111+M130</f>
        <v>364.2</v>
      </c>
      <c r="N110" s="451">
        <f>N111+N130</f>
        <v>0</v>
      </c>
      <c r="O110" s="508">
        <f>O111+O130</f>
        <v>1042550</v>
      </c>
    </row>
    <row r="111" spans="1:15" ht="18.75" customHeight="1">
      <c r="A111" s="481" t="s">
        <v>68</v>
      </c>
      <c r="B111" s="199">
        <v>909</v>
      </c>
      <c r="C111" s="52" t="s">
        <v>279</v>
      </c>
      <c r="D111" s="2" t="s">
        <v>301</v>
      </c>
      <c r="E111" s="2"/>
      <c r="F111" s="30"/>
      <c r="G111" s="225">
        <v>552550</v>
      </c>
      <c r="H111" s="326"/>
      <c r="I111" s="326"/>
      <c r="J111" s="326"/>
      <c r="K111" s="327"/>
      <c r="L111" s="147"/>
      <c r="M111" s="147">
        <f aca="true" t="shared" si="9" ref="M111:O112">M112</f>
        <v>304.2</v>
      </c>
      <c r="N111" s="253">
        <f t="shared" si="9"/>
        <v>0</v>
      </c>
      <c r="O111" s="254">
        <f t="shared" si="9"/>
        <v>552550</v>
      </c>
    </row>
    <row r="112" spans="1:15" ht="48.75" customHeight="1">
      <c r="A112" s="107" t="s">
        <v>531</v>
      </c>
      <c r="B112" s="186">
        <v>909</v>
      </c>
      <c r="C112" s="29" t="s">
        <v>279</v>
      </c>
      <c r="D112" s="4" t="s">
        <v>301</v>
      </c>
      <c r="E112" s="4" t="s">
        <v>125</v>
      </c>
      <c r="F112" s="7"/>
      <c r="G112" s="220">
        <v>552550</v>
      </c>
      <c r="H112" s="326"/>
      <c r="I112" s="326"/>
      <c r="J112" s="326"/>
      <c r="K112" s="327"/>
      <c r="L112" s="127"/>
      <c r="M112" s="127">
        <f t="shared" si="9"/>
        <v>304.2</v>
      </c>
      <c r="N112" s="229">
        <f t="shared" si="9"/>
        <v>0</v>
      </c>
      <c r="O112" s="240">
        <f t="shared" si="9"/>
        <v>552550</v>
      </c>
    </row>
    <row r="113" spans="1:15" ht="44.25" customHeight="1">
      <c r="A113" s="107" t="s">
        <v>532</v>
      </c>
      <c r="B113" s="186">
        <v>909</v>
      </c>
      <c r="C113" s="29" t="s">
        <v>279</v>
      </c>
      <c r="D113" s="4" t="s">
        <v>301</v>
      </c>
      <c r="E113" s="4" t="s">
        <v>132</v>
      </c>
      <c r="F113" s="7"/>
      <c r="G113" s="220">
        <v>552550</v>
      </c>
      <c r="H113" s="326"/>
      <c r="I113" s="326"/>
      <c r="J113" s="326"/>
      <c r="K113" s="327"/>
      <c r="L113" s="127"/>
      <c r="M113" s="127">
        <f>M119</f>
        <v>304.2</v>
      </c>
      <c r="N113" s="229">
        <f>N119</f>
        <v>0</v>
      </c>
      <c r="O113" s="240">
        <f>O119</f>
        <v>552550</v>
      </c>
    </row>
    <row r="114" spans="1:15" ht="88.5" customHeight="1" hidden="1">
      <c r="A114" s="107" t="s">
        <v>114</v>
      </c>
      <c r="B114" s="186">
        <v>909</v>
      </c>
      <c r="C114" s="29" t="s">
        <v>279</v>
      </c>
      <c r="D114" s="4" t="s">
        <v>301</v>
      </c>
      <c r="E114" s="4" t="s">
        <v>190</v>
      </c>
      <c r="F114" s="7"/>
      <c r="G114" s="220">
        <v>0</v>
      </c>
      <c r="H114" s="326"/>
      <c r="I114" s="326"/>
      <c r="J114" s="326"/>
      <c r="K114" s="327"/>
      <c r="L114" s="127"/>
      <c r="M114" s="127">
        <f>M115</f>
        <v>0</v>
      </c>
      <c r="N114" s="229">
        <v>0</v>
      </c>
      <c r="O114" s="240">
        <v>0</v>
      </c>
    </row>
    <row r="115" spans="1:15" ht="114" customHeight="1" hidden="1">
      <c r="A115" s="474" t="s">
        <v>201</v>
      </c>
      <c r="B115" s="186">
        <v>909</v>
      </c>
      <c r="C115" s="29" t="s">
        <v>279</v>
      </c>
      <c r="D115" s="4" t="s">
        <v>301</v>
      </c>
      <c r="E115" s="4" t="s">
        <v>190</v>
      </c>
      <c r="F115" s="7" t="s">
        <v>169</v>
      </c>
      <c r="G115" s="220">
        <v>0</v>
      </c>
      <c r="H115" s="326"/>
      <c r="I115" s="326"/>
      <c r="J115" s="326"/>
      <c r="K115" s="327"/>
      <c r="L115" s="127"/>
      <c r="M115" s="127">
        <f>M116</f>
        <v>0</v>
      </c>
      <c r="N115" s="229">
        <v>0</v>
      </c>
      <c r="O115" s="240">
        <v>0</v>
      </c>
    </row>
    <row r="116" spans="1:15" ht="21.75" customHeight="1" hidden="1">
      <c r="A116" s="107" t="s">
        <v>202</v>
      </c>
      <c r="B116" s="186">
        <v>909</v>
      </c>
      <c r="C116" s="29" t="s">
        <v>279</v>
      </c>
      <c r="D116" s="4" t="s">
        <v>301</v>
      </c>
      <c r="E116" s="4" t="s">
        <v>190</v>
      </c>
      <c r="F116" s="7" t="s">
        <v>200</v>
      </c>
      <c r="G116" s="220">
        <v>0</v>
      </c>
      <c r="H116" s="326"/>
      <c r="I116" s="326"/>
      <c r="J116" s="326"/>
      <c r="K116" s="327"/>
      <c r="L116" s="127"/>
      <c r="M116" s="127"/>
      <c r="N116" s="229">
        <v>0</v>
      </c>
      <c r="O116" s="240">
        <v>0</v>
      </c>
    </row>
    <row r="117" spans="1:15" ht="39.75" customHeight="1" hidden="1">
      <c r="A117" s="107" t="s">
        <v>207</v>
      </c>
      <c r="B117" s="186">
        <v>909</v>
      </c>
      <c r="C117" s="29" t="s">
        <v>279</v>
      </c>
      <c r="D117" s="4" t="s">
        <v>301</v>
      </c>
      <c r="E117" s="4" t="s">
        <v>190</v>
      </c>
      <c r="F117" s="7" t="s">
        <v>265</v>
      </c>
      <c r="G117" s="220">
        <v>0</v>
      </c>
      <c r="H117" s="326"/>
      <c r="I117" s="326"/>
      <c r="J117" s="326"/>
      <c r="K117" s="327"/>
      <c r="L117" s="127"/>
      <c r="M117" s="127">
        <f>M118</f>
        <v>0</v>
      </c>
      <c r="N117" s="229">
        <v>0</v>
      </c>
      <c r="O117" s="240">
        <v>0</v>
      </c>
    </row>
    <row r="118" spans="1:15" ht="42.75" customHeight="1" hidden="1">
      <c r="A118" s="107" t="s">
        <v>264</v>
      </c>
      <c r="B118" s="186">
        <v>909</v>
      </c>
      <c r="C118" s="29" t="s">
        <v>279</v>
      </c>
      <c r="D118" s="4" t="s">
        <v>301</v>
      </c>
      <c r="E118" s="4" t="s">
        <v>190</v>
      </c>
      <c r="F118" s="7" t="s">
        <v>206</v>
      </c>
      <c r="G118" s="220">
        <v>0</v>
      </c>
      <c r="H118" s="326"/>
      <c r="I118" s="326"/>
      <c r="J118" s="326"/>
      <c r="K118" s="327"/>
      <c r="L118" s="127"/>
      <c r="M118" s="127"/>
      <c r="N118" s="229">
        <v>0</v>
      </c>
      <c r="O118" s="240">
        <v>0</v>
      </c>
    </row>
    <row r="119" spans="1:15" ht="29.25" customHeight="1">
      <c r="A119" s="107" t="s">
        <v>159</v>
      </c>
      <c r="B119" s="186">
        <v>909</v>
      </c>
      <c r="C119" s="29" t="s">
        <v>279</v>
      </c>
      <c r="D119" s="4" t="s">
        <v>301</v>
      </c>
      <c r="E119" s="4" t="s">
        <v>131</v>
      </c>
      <c r="F119" s="7"/>
      <c r="G119" s="220">
        <v>552550</v>
      </c>
      <c r="H119" s="326"/>
      <c r="I119" s="326"/>
      <c r="J119" s="326"/>
      <c r="K119" s="327"/>
      <c r="L119" s="127"/>
      <c r="M119" s="127">
        <f aca="true" t="shared" si="10" ref="M119:O120">M120</f>
        <v>304.2</v>
      </c>
      <c r="N119" s="229">
        <f t="shared" si="10"/>
        <v>0</v>
      </c>
      <c r="O119" s="240">
        <f t="shared" si="10"/>
        <v>552550</v>
      </c>
    </row>
    <row r="120" spans="1:15" ht="81.75" customHeight="1">
      <c r="A120" s="312" t="s">
        <v>99</v>
      </c>
      <c r="B120" s="186">
        <v>909</v>
      </c>
      <c r="C120" s="29" t="s">
        <v>279</v>
      </c>
      <c r="D120" s="4" t="s">
        <v>301</v>
      </c>
      <c r="E120" s="4" t="s">
        <v>4</v>
      </c>
      <c r="F120" s="7"/>
      <c r="G120" s="220">
        <v>552550</v>
      </c>
      <c r="H120" s="326"/>
      <c r="I120" s="326"/>
      <c r="J120" s="326"/>
      <c r="K120" s="327"/>
      <c r="L120" s="127"/>
      <c r="M120" s="127">
        <f t="shared" si="10"/>
        <v>304.2</v>
      </c>
      <c r="N120" s="229">
        <f t="shared" si="10"/>
        <v>0</v>
      </c>
      <c r="O120" s="240">
        <f t="shared" si="10"/>
        <v>552550</v>
      </c>
    </row>
    <row r="121" spans="1:15" ht="21" customHeight="1">
      <c r="A121" s="474" t="s">
        <v>201</v>
      </c>
      <c r="B121" s="186">
        <v>909</v>
      </c>
      <c r="C121" s="29" t="s">
        <v>279</v>
      </c>
      <c r="D121" s="4" t="s">
        <v>301</v>
      </c>
      <c r="E121" s="4" t="s">
        <v>130</v>
      </c>
      <c r="F121" s="7" t="s">
        <v>169</v>
      </c>
      <c r="G121" s="220">
        <v>552550</v>
      </c>
      <c r="H121" s="326"/>
      <c r="I121" s="326"/>
      <c r="J121" s="326"/>
      <c r="K121" s="327"/>
      <c r="L121" s="127"/>
      <c r="M121" s="127">
        <v>304.2</v>
      </c>
      <c r="N121" s="229">
        <v>0</v>
      </c>
      <c r="O121" s="240">
        <f>G121+N121</f>
        <v>552550</v>
      </c>
    </row>
    <row r="122" spans="1:15" ht="34.5" customHeight="1" hidden="1">
      <c r="A122" s="107" t="s">
        <v>202</v>
      </c>
      <c r="B122" s="186">
        <v>909</v>
      </c>
      <c r="C122" s="29" t="s">
        <v>279</v>
      </c>
      <c r="D122" s="4" t="s">
        <v>301</v>
      </c>
      <c r="E122" s="4" t="s">
        <v>191</v>
      </c>
      <c r="F122" s="7" t="s">
        <v>200</v>
      </c>
      <c r="G122" s="220">
        <v>0</v>
      </c>
      <c r="H122" s="326"/>
      <c r="I122" s="326"/>
      <c r="J122" s="326"/>
      <c r="K122" s="327"/>
      <c r="L122" s="127"/>
      <c r="M122" s="127"/>
      <c r="N122" s="229">
        <v>0</v>
      </c>
      <c r="O122" s="240">
        <v>0</v>
      </c>
    </row>
    <row r="123" spans="1:15" ht="78" customHeight="1" hidden="1">
      <c r="A123" s="107" t="s">
        <v>207</v>
      </c>
      <c r="B123" s="186">
        <v>909</v>
      </c>
      <c r="C123" s="29" t="s">
        <v>279</v>
      </c>
      <c r="D123" s="4" t="s">
        <v>301</v>
      </c>
      <c r="E123" s="4" t="s">
        <v>191</v>
      </c>
      <c r="F123" s="7" t="s">
        <v>265</v>
      </c>
      <c r="G123" s="220">
        <v>0</v>
      </c>
      <c r="H123" s="326"/>
      <c r="I123" s="326"/>
      <c r="J123" s="326"/>
      <c r="K123" s="327"/>
      <c r="L123" s="127"/>
      <c r="M123" s="127">
        <f>M124</f>
        <v>0</v>
      </c>
      <c r="N123" s="229">
        <v>0</v>
      </c>
      <c r="O123" s="240">
        <v>0</v>
      </c>
    </row>
    <row r="124" spans="1:15" ht="92.25" customHeight="1" hidden="1">
      <c r="A124" s="107" t="s">
        <v>264</v>
      </c>
      <c r="B124" s="186">
        <v>909</v>
      </c>
      <c r="C124" s="29" t="s">
        <v>279</v>
      </c>
      <c r="D124" s="4" t="s">
        <v>301</v>
      </c>
      <c r="E124" s="4" t="s">
        <v>191</v>
      </c>
      <c r="F124" s="7" t="s">
        <v>206</v>
      </c>
      <c r="G124" s="220">
        <v>0</v>
      </c>
      <c r="H124" s="326"/>
      <c r="I124" s="326"/>
      <c r="J124" s="326"/>
      <c r="K124" s="327"/>
      <c r="L124" s="127"/>
      <c r="M124" s="127"/>
      <c r="N124" s="229">
        <v>0</v>
      </c>
      <c r="O124" s="240">
        <v>0</v>
      </c>
    </row>
    <row r="125" spans="1:15" ht="15.75" customHeight="1" hidden="1">
      <c r="A125" s="107" t="s">
        <v>115</v>
      </c>
      <c r="B125" s="186">
        <v>909</v>
      </c>
      <c r="C125" s="29" t="s">
        <v>279</v>
      </c>
      <c r="D125" s="4" t="s">
        <v>301</v>
      </c>
      <c r="E125" s="4" t="s">
        <v>192</v>
      </c>
      <c r="F125" s="7"/>
      <c r="G125" s="220">
        <v>0</v>
      </c>
      <c r="H125" s="326"/>
      <c r="I125" s="326"/>
      <c r="J125" s="326"/>
      <c r="K125" s="327"/>
      <c r="L125" s="127"/>
      <c r="M125" s="127">
        <f>M126</f>
        <v>0</v>
      </c>
      <c r="N125" s="229">
        <v>0</v>
      </c>
      <c r="O125" s="240">
        <v>0</v>
      </c>
    </row>
    <row r="126" spans="1:15" ht="29.25" customHeight="1" hidden="1">
      <c r="A126" s="474" t="s">
        <v>201</v>
      </c>
      <c r="B126" s="186">
        <v>909</v>
      </c>
      <c r="C126" s="29" t="s">
        <v>279</v>
      </c>
      <c r="D126" s="4" t="s">
        <v>301</v>
      </c>
      <c r="E126" s="4" t="s">
        <v>192</v>
      </c>
      <c r="F126" s="7" t="s">
        <v>169</v>
      </c>
      <c r="G126" s="220">
        <v>0</v>
      </c>
      <c r="H126" s="326"/>
      <c r="I126" s="326"/>
      <c r="J126" s="326"/>
      <c r="K126" s="327"/>
      <c r="L126" s="127"/>
      <c r="M126" s="127">
        <f>M127</f>
        <v>0</v>
      </c>
      <c r="N126" s="229">
        <v>0</v>
      </c>
      <c r="O126" s="240">
        <v>0</v>
      </c>
    </row>
    <row r="127" spans="1:15" ht="24" customHeight="1" hidden="1">
      <c r="A127" s="107" t="s">
        <v>202</v>
      </c>
      <c r="B127" s="186">
        <v>909</v>
      </c>
      <c r="C127" s="29" t="s">
        <v>279</v>
      </c>
      <c r="D127" s="4" t="s">
        <v>301</v>
      </c>
      <c r="E127" s="4" t="s">
        <v>192</v>
      </c>
      <c r="F127" s="7" t="s">
        <v>200</v>
      </c>
      <c r="G127" s="220">
        <v>0</v>
      </c>
      <c r="H127" s="326"/>
      <c r="I127" s="326"/>
      <c r="J127" s="326"/>
      <c r="K127" s="327"/>
      <c r="L127" s="127"/>
      <c r="M127" s="127"/>
      <c r="N127" s="229">
        <v>0</v>
      </c>
      <c r="O127" s="240">
        <v>0</v>
      </c>
    </row>
    <row r="128" spans="1:15" ht="19.5" customHeight="1" hidden="1">
      <c r="A128" s="107" t="s">
        <v>207</v>
      </c>
      <c r="B128" s="186">
        <v>909</v>
      </c>
      <c r="C128" s="29" t="s">
        <v>279</v>
      </c>
      <c r="D128" s="4" t="s">
        <v>301</v>
      </c>
      <c r="E128" s="4" t="s">
        <v>192</v>
      </c>
      <c r="F128" s="7" t="s">
        <v>265</v>
      </c>
      <c r="G128" s="220">
        <v>0</v>
      </c>
      <c r="H128" s="185"/>
      <c r="I128" s="185"/>
      <c r="J128" s="185"/>
      <c r="K128" s="185"/>
      <c r="L128" s="127"/>
      <c r="M128" s="127">
        <f>M129</f>
        <v>0</v>
      </c>
      <c r="N128" s="229">
        <v>0</v>
      </c>
      <c r="O128" s="240">
        <v>0</v>
      </c>
    </row>
    <row r="129" spans="1:15" ht="33.75" customHeight="1" hidden="1">
      <c r="A129" s="107" t="s">
        <v>264</v>
      </c>
      <c r="B129" s="186">
        <v>909</v>
      </c>
      <c r="C129" s="29" t="s">
        <v>279</v>
      </c>
      <c r="D129" s="4" t="s">
        <v>301</v>
      </c>
      <c r="E129" s="4" t="s">
        <v>192</v>
      </c>
      <c r="F129" s="7" t="s">
        <v>206</v>
      </c>
      <c r="G129" s="220">
        <v>0</v>
      </c>
      <c r="H129" s="185"/>
      <c r="I129" s="185"/>
      <c r="J129" s="185"/>
      <c r="K129" s="185"/>
      <c r="L129" s="127"/>
      <c r="M129" s="127"/>
      <c r="N129" s="229">
        <v>0</v>
      </c>
      <c r="O129" s="240">
        <v>0</v>
      </c>
    </row>
    <row r="130" spans="1:15" ht="19.5" customHeight="1">
      <c r="A130" s="484" t="s">
        <v>584</v>
      </c>
      <c r="B130" s="3">
        <v>909</v>
      </c>
      <c r="C130" s="257" t="s">
        <v>279</v>
      </c>
      <c r="D130" s="2" t="s">
        <v>167</v>
      </c>
      <c r="E130" s="2"/>
      <c r="F130" s="30"/>
      <c r="G130" s="225">
        <v>490000</v>
      </c>
      <c r="H130" s="185"/>
      <c r="I130" s="185"/>
      <c r="J130" s="185"/>
      <c r="K130" s="185"/>
      <c r="L130" s="127"/>
      <c r="M130" s="127">
        <f aca="true" t="shared" si="11" ref="M130:O132">M131</f>
        <v>60</v>
      </c>
      <c r="N130" s="253">
        <f t="shared" si="11"/>
        <v>0</v>
      </c>
      <c r="O130" s="254">
        <f t="shared" si="11"/>
        <v>490000</v>
      </c>
    </row>
    <row r="131" spans="1:15" ht="50.25" customHeight="1">
      <c r="A131" s="471" t="s">
        <v>585</v>
      </c>
      <c r="B131" s="186">
        <v>909</v>
      </c>
      <c r="C131" s="57" t="s">
        <v>279</v>
      </c>
      <c r="D131" s="4" t="s">
        <v>167</v>
      </c>
      <c r="E131" s="4" t="s">
        <v>583</v>
      </c>
      <c r="F131" s="7"/>
      <c r="G131" s="220">
        <v>490000</v>
      </c>
      <c r="H131" s="185"/>
      <c r="I131" s="185"/>
      <c r="J131" s="185"/>
      <c r="K131" s="185"/>
      <c r="L131" s="127"/>
      <c r="M131" s="127">
        <f t="shared" si="11"/>
        <v>60</v>
      </c>
      <c r="N131" s="229">
        <f t="shared" si="11"/>
        <v>0</v>
      </c>
      <c r="O131" s="240">
        <f t="shared" si="11"/>
        <v>490000</v>
      </c>
    </row>
    <row r="132" spans="1:15" ht="17.25" customHeight="1">
      <c r="A132" s="486" t="s">
        <v>651</v>
      </c>
      <c r="B132" s="186">
        <v>909</v>
      </c>
      <c r="C132" s="57" t="s">
        <v>279</v>
      </c>
      <c r="D132" s="4" t="s">
        <v>167</v>
      </c>
      <c r="E132" s="4" t="s">
        <v>625</v>
      </c>
      <c r="F132" s="7"/>
      <c r="G132" s="220">
        <v>490000</v>
      </c>
      <c r="H132" s="185"/>
      <c r="I132" s="185"/>
      <c r="J132" s="185"/>
      <c r="K132" s="185"/>
      <c r="L132" s="127"/>
      <c r="M132" s="127">
        <f t="shared" si="11"/>
        <v>60</v>
      </c>
      <c r="N132" s="229">
        <f t="shared" si="11"/>
        <v>0</v>
      </c>
      <c r="O132" s="240">
        <f t="shared" si="11"/>
        <v>490000</v>
      </c>
    </row>
    <row r="133" spans="1:15" ht="61.5" customHeight="1">
      <c r="A133" s="471" t="s">
        <v>626</v>
      </c>
      <c r="B133" s="186">
        <v>909</v>
      </c>
      <c r="C133" s="57" t="s">
        <v>279</v>
      </c>
      <c r="D133" s="4" t="s">
        <v>167</v>
      </c>
      <c r="E133" s="4" t="s">
        <v>624</v>
      </c>
      <c r="F133" s="7"/>
      <c r="G133" s="220">
        <v>490000</v>
      </c>
      <c r="H133" s="185"/>
      <c r="I133" s="185"/>
      <c r="J133" s="185"/>
      <c r="K133" s="185"/>
      <c r="L133" s="127"/>
      <c r="M133" s="127">
        <f>M134</f>
        <v>60</v>
      </c>
      <c r="N133" s="229">
        <f>N135</f>
        <v>0</v>
      </c>
      <c r="O133" s="240">
        <f>O135</f>
        <v>490000</v>
      </c>
    </row>
    <row r="134" spans="1:15" ht="45.75" customHeight="1" hidden="1">
      <c r="A134" s="471" t="s">
        <v>15</v>
      </c>
      <c r="B134" s="186">
        <v>909</v>
      </c>
      <c r="C134" s="57" t="s">
        <v>279</v>
      </c>
      <c r="D134" s="4" t="s">
        <v>167</v>
      </c>
      <c r="E134" s="4" t="s">
        <v>16</v>
      </c>
      <c r="F134" s="7"/>
      <c r="G134" s="220">
        <v>0</v>
      </c>
      <c r="H134" s="185"/>
      <c r="I134" s="185"/>
      <c r="J134" s="185"/>
      <c r="K134" s="185"/>
      <c r="L134" s="127"/>
      <c r="M134" s="127">
        <f>M135</f>
        <v>60</v>
      </c>
      <c r="N134" s="229">
        <v>0</v>
      </c>
      <c r="O134" s="240">
        <v>0</v>
      </c>
    </row>
    <row r="135" spans="1:15" ht="17.25" customHeight="1">
      <c r="A135" s="487" t="s">
        <v>201</v>
      </c>
      <c r="B135" s="186">
        <v>909</v>
      </c>
      <c r="C135" s="57" t="s">
        <v>279</v>
      </c>
      <c r="D135" s="4" t="s">
        <v>167</v>
      </c>
      <c r="E135" s="4" t="s">
        <v>624</v>
      </c>
      <c r="F135" s="7" t="s">
        <v>169</v>
      </c>
      <c r="G135" s="220">
        <v>490000</v>
      </c>
      <c r="H135" s="185"/>
      <c r="I135" s="185"/>
      <c r="J135" s="185"/>
      <c r="K135" s="185"/>
      <c r="L135" s="127"/>
      <c r="M135" s="127">
        <v>60</v>
      </c>
      <c r="N135" s="229">
        <v>0</v>
      </c>
      <c r="O135" s="240">
        <f>G135+N135</f>
        <v>490000</v>
      </c>
    </row>
    <row r="136" spans="1:15" ht="19.5" customHeight="1" hidden="1">
      <c r="A136" s="471" t="s">
        <v>202</v>
      </c>
      <c r="B136" s="191"/>
      <c r="C136" s="57" t="s">
        <v>279</v>
      </c>
      <c r="D136" s="4" t="s">
        <v>167</v>
      </c>
      <c r="E136" s="4" t="s">
        <v>17</v>
      </c>
      <c r="F136" s="7" t="s">
        <v>200</v>
      </c>
      <c r="G136" s="220">
        <v>0</v>
      </c>
      <c r="H136" s="185"/>
      <c r="I136" s="185"/>
      <c r="J136" s="185"/>
      <c r="K136" s="185"/>
      <c r="L136" s="127"/>
      <c r="M136" s="127">
        <v>0.5</v>
      </c>
      <c r="N136" s="229">
        <v>0</v>
      </c>
      <c r="O136" s="240">
        <v>0</v>
      </c>
    </row>
    <row r="137" spans="1:15" ht="26.25" customHeight="1">
      <c r="A137" s="467" t="s">
        <v>288</v>
      </c>
      <c r="B137" s="185">
        <v>909</v>
      </c>
      <c r="C137" s="19" t="s">
        <v>276</v>
      </c>
      <c r="D137" s="19"/>
      <c r="E137" s="19"/>
      <c r="F137" s="19"/>
      <c r="G137" s="224">
        <v>1446041.6300000001</v>
      </c>
      <c r="H137" s="185"/>
      <c r="I137" s="185"/>
      <c r="J137" s="185"/>
      <c r="K137" s="185"/>
      <c r="L137" s="144">
        <v>102</v>
      </c>
      <c r="M137" s="144">
        <f>M181</f>
        <v>287</v>
      </c>
      <c r="N137" s="451">
        <f>N181</f>
        <v>84000</v>
      </c>
      <c r="O137" s="508">
        <f>O181</f>
        <v>1530041.6300000001</v>
      </c>
    </row>
    <row r="138" spans="1:15" ht="24" customHeight="1" hidden="1">
      <c r="A138" s="488" t="s">
        <v>280</v>
      </c>
      <c r="B138" s="201"/>
      <c r="C138" s="54" t="s">
        <v>276</v>
      </c>
      <c r="D138" s="54" t="s">
        <v>274</v>
      </c>
      <c r="E138" s="54"/>
      <c r="F138" s="54"/>
      <c r="G138" s="227">
        <v>0</v>
      </c>
      <c r="H138" s="5"/>
      <c r="I138" s="5"/>
      <c r="J138" s="5"/>
      <c r="K138" s="13"/>
      <c r="L138" s="147"/>
      <c r="M138" s="157">
        <f>M139</f>
        <v>0</v>
      </c>
      <c r="N138" s="229">
        <v>0</v>
      </c>
      <c r="O138" s="240">
        <v>0</v>
      </c>
    </row>
    <row r="139" spans="1:15" ht="33.75" customHeight="1" hidden="1">
      <c r="A139" s="489" t="s">
        <v>204</v>
      </c>
      <c r="B139" s="202"/>
      <c r="C139" s="53" t="s">
        <v>276</v>
      </c>
      <c r="D139" s="53" t="s">
        <v>274</v>
      </c>
      <c r="E139" s="53" t="s">
        <v>203</v>
      </c>
      <c r="F139" s="53"/>
      <c r="G139" s="228">
        <v>0</v>
      </c>
      <c r="H139" s="5"/>
      <c r="I139" s="5"/>
      <c r="J139" s="5"/>
      <c r="K139" s="5"/>
      <c r="L139" s="147"/>
      <c r="M139" s="159">
        <f>M140</f>
        <v>0</v>
      </c>
      <c r="N139" s="229">
        <v>0</v>
      </c>
      <c r="O139" s="240">
        <v>0</v>
      </c>
    </row>
    <row r="140" spans="1:15" ht="24" customHeight="1" hidden="1">
      <c r="A140" s="490" t="s">
        <v>205</v>
      </c>
      <c r="B140" s="203"/>
      <c r="C140" s="53" t="s">
        <v>276</v>
      </c>
      <c r="D140" s="53" t="s">
        <v>274</v>
      </c>
      <c r="E140" s="53" t="s">
        <v>208</v>
      </c>
      <c r="F140" s="53"/>
      <c r="G140" s="228">
        <v>0</v>
      </c>
      <c r="H140" s="5"/>
      <c r="I140" s="5"/>
      <c r="J140" s="5"/>
      <c r="K140" s="5"/>
      <c r="L140" s="147"/>
      <c r="M140" s="159">
        <f>M141+M146+M151</f>
        <v>0</v>
      </c>
      <c r="N140" s="229">
        <v>0</v>
      </c>
      <c r="O140" s="240">
        <v>0</v>
      </c>
    </row>
    <row r="141" spans="1:15" ht="18" customHeight="1" hidden="1">
      <c r="A141" s="491" t="s">
        <v>210</v>
      </c>
      <c r="B141" s="204"/>
      <c r="C141" s="53" t="s">
        <v>276</v>
      </c>
      <c r="D141" s="53" t="s">
        <v>274</v>
      </c>
      <c r="E141" s="53" t="s">
        <v>209</v>
      </c>
      <c r="F141" s="53"/>
      <c r="G141" s="228">
        <v>0</v>
      </c>
      <c r="H141" s="5"/>
      <c r="I141" s="5"/>
      <c r="J141" s="5"/>
      <c r="K141" s="5"/>
      <c r="L141" s="147"/>
      <c r="M141" s="159">
        <f>M142+M144</f>
        <v>0</v>
      </c>
      <c r="N141" s="229">
        <v>0</v>
      </c>
      <c r="O141" s="240">
        <v>0</v>
      </c>
    </row>
    <row r="142" spans="1:15" ht="33.75" customHeight="1" hidden="1">
      <c r="A142" s="491" t="s">
        <v>201</v>
      </c>
      <c r="B142" s="204"/>
      <c r="C142" s="53" t="s">
        <v>276</v>
      </c>
      <c r="D142" s="53" t="s">
        <v>274</v>
      </c>
      <c r="E142" s="53" t="s">
        <v>209</v>
      </c>
      <c r="F142" s="53" t="s">
        <v>169</v>
      </c>
      <c r="G142" s="228">
        <v>0</v>
      </c>
      <c r="H142" s="5"/>
      <c r="I142" s="5"/>
      <c r="J142" s="5"/>
      <c r="K142" s="5"/>
      <c r="L142" s="147"/>
      <c r="M142" s="159">
        <f>M143</f>
        <v>0</v>
      </c>
      <c r="N142" s="229">
        <v>0</v>
      </c>
      <c r="O142" s="240">
        <v>0</v>
      </c>
    </row>
    <row r="143" spans="1:15" ht="18" customHeight="1" hidden="1">
      <c r="A143" s="490" t="s">
        <v>202</v>
      </c>
      <c r="B143" s="203"/>
      <c r="C143" s="53" t="s">
        <v>276</v>
      </c>
      <c r="D143" s="53" t="s">
        <v>274</v>
      </c>
      <c r="E143" s="53" t="s">
        <v>209</v>
      </c>
      <c r="F143" s="53" t="s">
        <v>200</v>
      </c>
      <c r="G143" s="228">
        <v>0</v>
      </c>
      <c r="H143" s="5"/>
      <c r="I143" s="5"/>
      <c r="J143" s="5"/>
      <c r="K143" s="5"/>
      <c r="L143" s="147"/>
      <c r="M143" s="159"/>
      <c r="N143" s="229">
        <v>0</v>
      </c>
      <c r="O143" s="240">
        <v>0</v>
      </c>
    </row>
    <row r="144" spans="1:15" ht="31.5" hidden="1">
      <c r="A144" s="490" t="s">
        <v>207</v>
      </c>
      <c r="B144" s="203"/>
      <c r="C144" s="53" t="s">
        <v>276</v>
      </c>
      <c r="D144" s="53" t="s">
        <v>274</v>
      </c>
      <c r="E144" s="53" t="s">
        <v>209</v>
      </c>
      <c r="F144" s="53" t="s">
        <v>265</v>
      </c>
      <c r="G144" s="228">
        <v>0</v>
      </c>
      <c r="H144" s="185"/>
      <c r="I144" s="185"/>
      <c r="J144" s="185"/>
      <c r="K144" s="331"/>
      <c r="L144" s="147"/>
      <c r="M144" s="159">
        <f>M145</f>
        <v>0</v>
      </c>
      <c r="N144" s="229">
        <v>0</v>
      </c>
      <c r="O144" s="240">
        <v>0</v>
      </c>
    </row>
    <row r="145" spans="1:15" ht="15.75" hidden="1">
      <c r="A145" s="490" t="s">
        <v>264</v>
      </c>
      <c r="B145" s="203"/>
      <c r="C145" s="53" t="s">
        <v>276</v>
      </c>
      <c r="D145" s="53" t="s">
        <v>274</v>
      </c>
      <c r="E145" s="53" t="s">
        <v>209</v>
      </c>
      <c r="F145" s="53" t="s">
        <v>206</v>
      </c>
      <c r="G145" s="228">
        <v>0</v>
      </c>
      <c r="H145" s="185"/>
      <c r="I145" s="185"/>
      <c r="J145" s="185"/>
      <c r="K145" s="331"/>
      <c r="L145" s="147"/>
      <c r="M145" s="159"/>
      <c r="N145" s="229">
        <v>0</v>
      </c>
      <c r="O145" s="240">
        <v>0</v>
      </c>
    </row>
    <row r="146" spans="1:15" ht="15.75" hidden="1">
      <c r="A146" s="490" t="s">
        <v>212</v>
      </c>
      <c r="B146" s="203"/>
      <c r="C146" s="53" t="s">
        <v>276</v>
      </c>
      <c r="D146" s="53" t="s">
        <v>274</v>
      </c>
      <c r="E146" s="53" t="s">
        <v>211</v>
      </c>
      <c r="F146" s="53"/>
      <c r="G146" s="228">
        <v>0</v>
      </c>
      <c r="H146" s="185"/>
      <c r="I146" s="185"/>
      <c r="J146" s="185"/>
      <c r="K146" s="331"/>
      <c r="L146" s="147"/>
      <c r="M146" s="159">
        <f>M147+M149</f>
        <v>0</v>
      </c>
      <c r="N146" s="229">
        <v>0</v>
      </c>
      <c r="O146" s="240">
        <v>0</v>
      </c>
    </row>
    <row r="147" spans="1:15" ht="15.75" hidden="1">
      <c r="A147" s="491" t="s">
        <v>201</v>
      </c>
      <c r="B147" s="204"/>
      <c r="C147" s="53" t="s">
        <v>276</v>
      </c>
      <c r="D147" s="53" t="s">
        <v>274</v>
      </c>
      <c r="E147" s="53" t="s">
        <v>211</v>
      </c>
      <c r="F147" s="53" t="s">
        <v>169</v>
      </c>
      <c r="G147" s="228">
        <v>0</v>
      </c>
      <c r="H147" s="185"/>
      <c r="I147" s="185"/>
      <c r="J147" s="185"/>
      <c r="K147" s="331"/>
      <c r="L147" s="147"/>
      <c r="M147" s="159">
        <f>M148</f>
        <v>0</v>
      </c>
      <c r="N147" s="229">
        <v>0</v>
      </c>
      <c r="O147" s="240">
        <v>0</v>
      </c>
    </row>
    <row r="148" spans="1:15" ht="85.5" customHeight="1" hidden="1">
      <c r="A148" s="490" t="s">
        <v>202</v>
      </c>
      <c r="B148" s="203"/>
      <c r="C148" s="53" t="s">
        <v>276</v>
      </c>
      <c r="D148" s="53" t="s">
        <v>274</v>
      </c>
      <c r="E148" s="53" t="s">
        <v>211</v>
      </c>
      <c r="F148" s="53" t="s">
        <v>200</v>
      </c>
      <c r="G148" s="228">
        <v>0</v>
      </c>
      <c r="H148" s="185"/>
      <c r="I148" s="185"/>
      <c r="J148" s="185"/>
      <c r="K148" s="331"/>
      <c r="L148" s="147"/>
      <c r="M148" s="159"/>
      <c r="N148" s="229">
        <v>0</v>
      </c>
      <c r="O148" s="240">
        <v>0</v>
      </c>
    </row>
    <row r="149" spans="1:15" ht="31.5" hidden="1">
      <c r="A149" s="490" t="s">
        <v>207</v>
      </c>
      <c r="B149" s="203"/>
      <c r="C149" s="53" t="s">
        <v>276</v>
      </c>
      <c r="D149" s="53" t="s">
        <v>274</v>
      </c>
      <c r="E149" s="53" t="s">
        <v>211</v>
      </c>
      <c r="F149" s="53" t="s">
        <v>265</v>
      </c>
      <c r="G149" s="228">
        <v>0</v>
      </c>
      <c r="H149" s="185"/>
      <c r="I149" s="185"/>
      <c r="J149" s="185"/>
      <c r="K149" s="331"/>
      <c r="L149" s="147"/>
      <c r="M149" s="159">
        <f>M150</f>
        <v>0</v>
      </c>
      <c r="N149" s="229">
        <v>0</v>
      </c>
      <c r="O149" s="240">
        <v>0</v>
      </c>
    </row>
    <row r="150" spans="1:15" ht="15.75" hidden="1">
      <c r="A150" s="490" t="s">
        <v>264</v>
      </c>
      <c r="B150" s="203"/>
      <c r="C150" s="53" t="s">
        <v>276</v>
      </c>
      <c r="D150" s="53" t="s">
        <v>274</v>
      </c>
      <c r="E150" s="53" t="s">
        <v>211</v>
      </c>
      <c r="F150" s="53" t="s">
        <v>206</v>
      </c>
      <c r="G150" s="228">
        <v>0</v>
      </c>
      <c r="H150" s="185"/>
      <c r="I150" s="185"/>
      <c r="J150" s="185"/>
      <c r="K150" s="331"/>
      <c r="L150" s="147"/>
      <c r="M150" s="159"/>
      <c r="N150" s="229">
        <v>0</v>
      </c>
      <c r="O150" s="240">
        <v>0</v>
      </c>
    </row>
    <row r="151" spans="1:15" ht="18.75" customHeight="1" hidden="1">
      <c r="A151" s="490" t="s">
        <v>18</v>
      </c>
      <c r="B151" s="203"/>
      <c r="C151" s="53" t="s">
        <v>276</v>
      </c>
      <c r="D151" s="53" t="s">
        <v>274</v>
      </c>
      <c r="E151" s="53" t="s">
        <v>213</v>
      </c>
      <c r="F151" s="53"/>
      <c r="G151" s="228">
        <v>0</v>
      </c>
      <c r="H151" s="185"/>
      <c r="I151" s="185"/>
      <c r="J151" s="185"/>
      <c r="K151" s="331"/>
      <c r="L151" s="147"/>
      <c r="M151" s="159">
        <f>M152+M154</f>
        <v>0</v>
      </c>
      <c r="N151" s="229">
        <v>0</v>
      </c>
      <c r="O151" s="240">
        <v>0</v>
      </c>
    </row>
    <row r="152" spans="1:15" ht="15.75" hidden="1">
      <c r="A152" s="491" t="s">
        <v>201</v>
      </c>
      <c r="B152" s="204"/>
      <c r="C152" s="53" t="s">
        <v>276</v>
      </c>
      <c r="D152" s="53" t="s">
        <v>274</v>
      </c>
      <c r="E152" s="53" t="s">
        <v>213</v>
      </c>
      <c r="F152" s="53" t="s">
        <v>169</v>
      </c>
      <c r="G152" s="228">
        <v>0</v>
      </c>
      <c r="H152" s="5" t="e">
        <f>#REF!</f>
        <v>#REF!</v>
      </c>
      <c r="I152" s="5" t="e">
        <f>#REF!</f>
        <v>#REF!</v>
      </c>
      <c r="J152" s="5"/>
      <c r="K152" s="331">
        <v>4067.7</v>
      </c>
      <c r="L152" s="147"/>
      <c r="M152" s="159">
        <f>M153</f>
        <v>0</v>
      </c>
      <c r="N152" s="229">
        <v>0</v>
      </c>
      <c r="O152" s="240">
        <v>0</v>
      </c>
    </row>
    <row r="153" spans="1:15" ht="31.5" hidden="1">
      <c r="A153" s="490" t="s">
        <v>202</v>
      </c>
      <c r="B153" s="203"/>
      <c r="C153" s="53" t="s">
        <v>276</v>
      </c>
      <c r="D153" s="53" t="s">
        <v>274</v>
      </c>
      <c r="E153" s="53" t="s">
        <v>213</v>
      </c>
      <c r="F153" s="53" t="s">
        <v>200</v>
      </c>
      <c r="G153" s="228">
        <v>0</v>
      </c>
      <c r="H153" s="5"/>
      <c r="I153" s="5"/>
      <c r="J153" s="5"/>
      <c r="K153" s="5"/>
      <c r="L153" s="147"/>
      <c r="M153" s="159"/>
      <c r="N153" s="229">
        <v>0</v>
      </c>
      <c r="O153" s="240">
        <v>0</v>
      </c>
    </row>
    <row r="154" spans="1:15" ht="21" customHeight="1" hidden="1">
      <c r="A154" s="490" t="s">
        <v>207</v>
      </c>
      <c r="B154" s="203"/>
      <c r="C154" s="53" t="s">
        <v>276</v>
      </c>
      <c r="D154" s="53" t="s">
        <v>274</v>
      </c>
      <c r="E154" s="53" t="s">
        <v>213</v>
      </c>
      <c r="F154" s="53" t="s">
        <v>265</v>
      </c>
      <c r="G154" s="228">
        <v>0</v>
      </c>
      <c r="H154" s="5"/>
      <c r="I154" s="5"/>
      <c r="J154" s="5"/>
      <c r="K154" s="5"/>
      <c r="L154" s="147"/>
      <c r="M154" s="159">
        <f>M155</f>
        <v>0</v>
      </c>
      <c r="N154" s="229">
        <v>0</v>
      </c>
      <c r="O154" s="240">
        <v>0</v>
      </c>
    </row>
    <row r="155" spans="1:15" ht="36.75" customHeight="1" hidden="1">
      <c r="A155" s="490" t="s">
        <v>264</v>
      </c>
      <c r="B155" s="203"/>
      <c r="C155" s="53" t="s">
        <v>276</v>
      </c>
      <c r="D155" s="53" t="s">
        <v>274</v>
      </c>
      <c r="E155" s="53" t="s">
        <v>213</v>
      </c>
      <c r="F155" s="53" t="s">
        <v>206</v>
      </c>
      <c r="G155" s="228">
        <v>0</v>
      </c>
      <c r="H155" s="5"/>
      <c r="I155" s="5"/>
      <c r="J155" s="5"/>
      <c r="K155" s="5"/>
      <c r="L155" s="147"/>
      <c r="M155" s="159"/>
      <c r="N155" s="229">
        <v>0</v>
      </c>
      <c r="O155" s="240">
        <v>0</v>
      </c>
    </row>
    <row r="156" spans="1:15" ht="36.75" customHeight="1" hidden="1">
      <c r="A156" s="468" t="s">
        <v>281</v>
      </c>
      <c r="B156" s="13"/>
      <c r="C156" s="12" t="s">
        <v>276</v>
      </c>
      <c r="D156" s="12" t="s">
        <v>277</v>
      </c>
      <c r="E156" s="12"/>
      <c r="F156" s="12"/>
      <c r="G156" s="219">
        <v>0</v>
      </c>
      <c r="H156" s="5"/>
      <c r="I156" s="5"/>
      <c r="J156" s="5"/>
      <c r="K156" s="5"/>
      <c r="L156" s="147"/>
      <c r="M156" s="125">
        <f>M157</f>
        <v>0</v>
      </c>
      <c r="N156" s="229">
        <v>0</v>
      </c>
      <c r="O156" s="240">
        <v>0</v>
      </c>
    </row>
    <row r="157" spans="1:15" ht="23.25" customHeight="1" hidden="1">
      <c r="A157" s="107" t="s">
        <v>111</v>
      </c>
      <c r="B157" s="187"/>
      <c r="C157" s="4" t="s">
        <v>276</v>
      </c>
      <c r="D157" s="4" t="s">
        <v>277</v>
      </c>
      <c r="E157" s="4" t="s">
        <v>61</v>
      </c>
      <c r="F157" s="4"/>
      <c r="G157" s="220">
        <v>0</v>
      </c>
      <c r="H157" s="5"/>
      <c r="I157" s="5"/>
      <c r="J157" s="5"/>
      <c r="K157" s="5"/>
      <c r="L157" s="147"/>
      <c r="M157" s="127">
        <f>M158+M174</f>
        <v>0</v>
      </c>
      <c r="N157" s="229">
        <v>0</v>
      </c>
      <c r="O157" s="240">
        <v>0</v>
      </c>
    </row>
    <row r="158" spans="1:15" ht="15.75" customHeight="1" hidden="1">
      <c r="A158" s="107" t="s">
        <v>116</v>
      </c>
      <c r="B158" s="187"/>
      <c r="C158" s="4" t="s">
        <v>276</v>
      </c>
      <c r="D158" s="4" t="s">
        <v>277</v>
      </c>
      <c r="E158" s="4" t="s">
        <v>69</v>
      </c>
      <c r="F158" s="4"/>
      <c r="G158" s="220">
        <v>0</v>
      </c>
      <c r="H158" s="5"/>
      <c r="I158" s="5"/>
      <c r="J158" s="5"/>
      <c r="K158" s="5"/>
      <c r="L158" s="147"/>
      <c r="M158" s="127">
        <f>M169</f>
        <v>0</v>
      </c>
      <c r="N158" s="229">
        <v>0</v>
      </c>
      <c r="O158" s="240">
        <v>0</v>
      </c>
    </row>
    <row r="159" spans="1:15" ht="102" customHeight="1" hidden="1">
      <c r="A159" s="474" t="s">
        <v>215</v>
      </c>
      <c r="B159" s="192"/>
      <c r="C159" s="4" t="s">
        <v>276</v>
      </c>
      <c r="D159" s="4" t="s">
        <v>277</v>
      </c>
      <c r="E159" s="4" t="s">
        <v>69</v>
      </c>
      <c r="F159" s="4"/>
      <c r="G159" s="220">
        <v>0</v>
      </c>
      <c r="H159" s="5"/>
      <c r="I159" s="5"/>
      <c r="J159" s="5"/>
      <c r="K159" s="5"/>
      <c r="L159" s="147"/>
      <c r="M159" s="127">
        <f>M169</f>
        <v>0</v>
      </c>
      <c r="N159" s="229">
        <v>0</v>
      </c>
      <c r="O159" s="240">
        <v>0</v>
      </c>
    </row>
    <row r="160" spans="1:15" ht="15.75" customHeight="1" hidden="1">
      <c r="A160" s="491" t="s">
        <v>201</v>
      </c>
      <c r="B160" s="204"/>
      <c r="C160" s="53" t="s">
        <v>276</v>
      </c>
      <c r="D160" s="53" t="s">
        <v>277</v>
      </c>
      <c r="E160" s="53" t="s">
        <v>214</v>
      </c>
      <c r="F160" s="53" t="s">
        <v>169</v>
      </c>
      <c r="G160" s="228">
        <v>0</v>
      </c>
      <c r="H160" s="5"/>
      <c r="I160" s="5"/>
      <c r="J160" s="5"/>
      <c r="K160" s="5"/>
      <c r="L160" s="147"/>
      <c r="M160" s="159">
        <f>M161</f>
        <v>0</v>
      </c>
      <c r="N160" s="229">
        <v>0</v>
      </c>
      <c r="O160" s="240">
        <v>0</v>
      </c>
    </row>
    <row r="161" spans="1:15" ht="33.75" customHeight="1" hidden="1">
      <c r="A161" s="490" t="s">
        <v>202</v>
      </c>
      <c r="B161" s="203"/>
      <c r="C161" s="53" t="s">
        <v>276</v>
      </c>
      <c r="D161" s="53" t="s">
        <v>277</v>
      </c>
      <c r="E161" s="53" t="s">
        <v>214</v>
      </c>
      <c r="F161" s="53" t="s">
        <v>200</v>
      </c>
      <c r="G161" s="228">
        <v>0</v>
      </c>
      <c r="H161" s="5" t="e">
        <f>H162</f>
        <v>#REF!</v>
      </c>
      <c r="I161" s="326" t="e">
        <f>H161+G161</f>
        <v>#REF!</v>
      </c>
      <c r="J161" s="326"/>
      <c r="K161" s="326"/>
      <c r="L161" s="147"/>
      <c r="M161" s="159"/>
      <c r="N161" s="229">
        <v>0</v>
      </c>
      <c r="O161" s="240">
        <v>0</v>
      </c>
    </row>
    <row r="162" spans="1:15" ht="18.75" customHeight="1" hidden="1">
      <c r="A162" s="490" t="s">
        <v>207</v>
      </c>
      <c r="B162" s="203"/>
      <c r="C162" s="53" t="s">
        <v>276</v>
      </c>
      <c r="D162" s="53" t="s">
        <v>277</v>
      </c>
      <c r="E162" s="53" t="s">
        <v>214</v>
      </c>
      <c r="F162" s="53" t="s">
        <v>265</v>
      </c>
      <c r="G162" s="228">
        <v>0</v>
      </c>
      <c r="H162" s="5" t="e">
        <f>H163</f>
        <v>#REF!</v>
      </c>
      <c r="I162" s="326" t="e">
        <f>H162+G162</f>
        <v>#REF!</v>
      </c>
      <c r="J162" s="326"/>
      <c r="K162" s="326"/>
      <c r="L162" s="147"/>
      <c r="M162" s="159">
        <f>M163</f>
        <v>0</v>
      </c>
      <c r="N162" s="229">
        <v>0</v>
      </c>
      <c r="O162" s="240">
        <v>0</v>
      </c>
    </row>
    <row r="163" spans="1:15" ht="24" customHeight="1" hidden="1">
      <c r="A163" s="490" t="s">
        <v>264</v>
      </c>
      <c r="B163" s="203"/>
      <c r="C163" s="53" t="s">
        <v>276</v>
      </c>
      <c r="D163" s="53" t="s">
        <v>277</v>
      </c>
      <c r="E163" s="53" t="s">
        <v>214</v>
      </c>
      <c r="F163" s="53" t="s">
        <v>206</v>
      </c>
      <c r="G163" s="228">
        <v>0</v>
      </c>
      <c r="H163" s="3" t="e">
        <f>'[1]Ведомственные расходы'!#REF!</f>
        <v>#REF!</v>
      </c>
      <c r="I163" s="3" t="e">
        <f>'[1]Ведомственные расходы'!#REF!</f>
        <v>#REF!</v>
      </c>
      <c r="J163" s="3"/>
      <c r="K163" s="3"/>
      <c r="L163" s="147"/>
      <c r="M163" s="159"/>
      <c r="N163" s="229">
        <v>0</v>
      </c>
      <c r="O163" s="240">
        <v>0</v>
      </c>
    </row>
    <row r="164" spans="1:15" ht="49.5" customHeight="1" hidden="1">
      <c r="A164" s="491" t="s">
        <v>217</v>
      </c>
      <c r="B164" s="204"/>
      <c r="C164" s="53" t="s">
        <v>276</v>
      </c>
      <c r="D164" s="53" t="s">
        <v>277</v>
      </c>
      <c r="E164" s="53" t="s">
        <v>216</v>
      </c>
      <c r="F164" s="53"/>
      <c r="G164" s="228">
        <v>0</v>
      </c>
      <c r="H164" s="3"/>
      <c r="I164" s="3"/>
      <c r="J164" s="3"/>
      <c r="K164" s="3"/>
      <c r="L164" s="147"/>
      <c r="M164" s="159">
        <f>M165+M167</f>
        <v>0</v>
      </c>
      <c r="N164" s="229">
        <v>0</v>
      </c>
      <c r="O164" s="240">
        <v>0</v>
      </c>
    </row>
    <row r="165" spans="1:15" ht="102" customHeight="1" hidden="1">
      <c r="A165" s="491" t="s">
        <v>201</v>
      </c>
      <c r="B165" s="204"/>
      <c r="C165" s="53" t="s">
        <v>276</v>
      </c>
      <c r="D165" s="53" t="s">
        <v>277</v>
      </c>
      <c r="E165" s="53" t="s">
        <v>216</v>
      </c>
      <c r="F165" s="53" t="s">
        <v>169</v>
      </c>
      <c r="G165" s="228">
        <v>0</v>
      </c>
      <c r="H165" s="3"/>
      <c r="I165" s="3"/>
      <c r="J165" s="3"/>
      <c r="K165" s="3"/>
      <c r="L165" s="147"/>
      <c r="M165" s="159">
        <f>M166</f>
        <v>0</v>
      </c>
      <c r="N165" s="229">
        <v>0</v>
      </c>
      <c r="O165" s="240">
        <v>0</v>
      </c>
    </row>
    <row r="166" spans="1:15" ht="99.75" customHeight="1" hidden="1">
      <c r="A166" s="490" t="s">
        <v>202</v>
      </c>
      <c r="B166" s="203"/>
      <c r="C166" s="53" t="s">
        <v>276</v>
      </c>
      <c r="D166" s="53" t="s">
        <v>277</v>
      </c>
      <c r="E166" s="53" t="s">
        <v>216</v>
      </c>
      <c r="F166" s="53" t="s">
        <v>200</v>
      </c>
      <c r="G166" s="228">
        <v>0</v>
      </c>
      <c r="H166" s="3"/>
      <c r="I166" s="3"/>
      <c r="J166" s="3"/>
      <c r="K166" s="3"/>
      <c r="L166" s="147"/>
      <c r="M166" s="159"/>
      <c r="N166" s="229">
        <v>0</v>
      </c>
      <c r="O166" s="240">
        <v>0</v>
      </c>
    </row>
    <row r="167" spans="1:15" ht="22.5" customHeight="1" hidden="1">
      <c r="A167" s="490" t="s">
        <v>207</v>
      </c>
      <c r="B167" s="203"/>
      <c r="C167" s="53" t="s">
        <v>276</v>
      </c>
      <c r="D167" s="53" t="s">
        <v>277</v>
      </c>
      <c r="E167" s="53" t="s">
        <v>216</v>
      </c>
      <c r="F167" s="53" t="s">
        <v>265</v>
      </c>
      <c r="G167" s="228">
        <v>0</v>
      </c>
      <c r="H167" s="3"/>
      <c r="I167" s="3"/>
      <c r="J167" s="3"/>
      <c r="K167" s="3"/>
      <c r="L167" s="147"/>
      <c r="M167" s="159">
        <f>M168</f>
        <v>0</v>
      </c>
      <c r="N167" s="229">
        <v>0</v>
      </c>
      <c r="O167" s="240">
        <v>0</v>
      </c>
    </row>
    <row r="168" spans="1:15" ht="36.75" customHeight="1" hidden="1">
      <c r="A168" s="490" t="s">
        <v>264</v>
      </c>
      <c r="B168" s="203"/>
      <c r="C168" s="53" t="s">
        <v>276</v>
      </c>
      <c r="D168" s="53" t="s">
        <v>277</v>
      </c>
      <c r="E168" s="53" t="s">
        <v>216</v>
      </c>
      <c r="F168" s="53" t="s">
        <v>206</v>
      </c>
      <c r="G168" s="228">
        <v>0</v>
      </c>
      <c r="H168" s="5"/>
      <c r="I168" s="5"/>
      <c r="J168" s="5"/>
      <c r="K168" s="331"/>
      <c r="L168" s="147"/>
      <c r="M168" s="159"/>
      <c r="N168" s="229">
        <v>0</v>
      </c>
      <c r="O168" s="240">
        <v>0</v>
      </c>
    </row>
    <row r="169" spans="1:15" ht="38.25" customHeight="1" hidden="1">
      <c r="A169" s="107" t="s">
        <v>117</v>
      </c>
      <c r="B169" s="187"/>
      <c r="C169" s="4" t="s">
        <v>276</v>
      </c>
      <c r="D169" s="4" t="s">
        <v>277</v>
      </c>
      <c r="E169" s="4" t="s">
        <v>70</v>
      </c>
      <c r="F169" s="4"/>
      <c r="G169" s="220">
        <v>0</v>
      </c>
      <c r="H169" s="5"/>
      <c r="I169" s="5"/>
      <c r="J169" s="5"/>
      <c r="K169" s="331"/>
      <c r="L169" s="147"/>
      <c r="M169" s="127">
        <f>M170+M172</f>
        <v>0</v>
      </c>
      <c r="N169" s="229">
        <v>0</v>
      </c>
      <c r="O169" s="240">
        <v>0</v>
      </c>
    </row>
    <row r="170" spans="1:15" ht="21.75" customHeight="1" hidden="1">
      <c r="A170" s="487" t="s">
        <v>201</v>
      </c>
      <c r="B170" s="200"/>
      <c r="C170" s="4" t="s">
        <v>276</v>
      </c>
      <c r="D170" s="4" t="s">
        <v>277</v>
      </c>
      <c r="E170" s="4" t="s">
        <v>70</v>
      </c>
      <c r="F170" s="4" t="s">
        <v>169</v>
      </c>
      <c r="G170" s="220">
        <v>0</v>
      </c>
      <c r="H170" s="3" t="e">
        <f>H9+#REF!+H128+H138+#REF!+#REF!+#REF!+#REF!+#REF!+#REF!+#REF!+#REF!+#REF!</f>
        <v>#REF!</v>
      </c>
      <c r="I170" s="3" t="e">
        <f>I9+#REF!+I128+I138+#REF!+#REF!+#REF!+#REF!+#REF!+#REF!+#REF!+#REF!+#REF!</f>
        <v>#REF!</v>
      </c>
      <c r="J170" s="3"/>
      <c r="K170" s="3"/>
      <c r="L170" s="147"/>
      <c r="M170" s="127">
        <f>M171</f>
        <v>0</v>
      </c>
      <c r="N170" s="229">
        <v>0</v>
      </c>
      <c r="O170" s="240">
        <v>0</v>
      </c>
    </row>
    <row r="171" spans="1:15" ht="31.5" hidden="1">
      <c r="A171" s="471" t="s">
        <v>202</v>
      </c>
      <c r="B171" s="191"/>
      <c r="C171" s="4" t="s">
        <v>276</v>
      </c>
      <c r="D171" s="4" t="s">
        <v>277</v>
      </c>
      <c r="E171" s="4" t="s">
        <v>70</v>
      </c>
      <c r="F171" s="4" t="s">
        <v>200</v>
      </c>
      <c r="G171" s="220">
        <v>0</v>
      </c>
      <c r="H171" s="131"/>
      <c r="I171" s="131"/>
      <c r="J171" s="131"/>
      <c r="K171" s="131"/>
      <c r="L171" s="147"/>
      <c r="M171" s="127"/>
      <c r="N171" s="229">
        <v>0</v>
      </c>
      <c r="O171" s="240">
        <v>0</v>
      </c>
    </row>
    <row r="172" spans="1:15" ht="31.5" hidden="1">
      <c r="A172" s="107" t="s">
        <v>207</v>
      </c>
      <c r="B172" s="187"/>
      <c r="C172" s="4" t="s">
        <v>276</v>
      </c>
      <c r="D172" s="4" t="s">
        <v>277</v>
      </c>
      <c r="E172" s="4" t="s">
        <v>70</v>
      </c>
      <c r="F172" s="4" t="s">
        <v>265</v>
      </c>
      <c r="G172" s="220">
        <v>0</v>
      </c>
      <c r="H172" s="131"/>
      <c r="I172" s="131"/>
      <c r="J172" s="131"/>
      <c r="K172" s="131"/>
      <c r="L172" s="147"/>
      <c r="M172" s="127">
        <f>M173</f>
        <v>0</v>
      </c>
      <c r="N172" s="229">
        <v>0</v>
      </c>
      <c r="O172" s="240">
        <v>0</v>
      </c>
    </row>
    <row r="173" spans="1:15" ht="78" customHeight="1" hidden="1">
      <c r="A173" s="107" t="s">
        <v>264</v>
      </c>
      <c r="B173" s="187"/>
      <c r="C173" s="4" t="s">
        <v>276</v>
      </c>
      <c r="D173" s="4" t="s">
        <v>277</v>
      </c>
      <c r="E173" s="4" t="s">
        <v>70</v>
      </c>
      <c r="F173" s="4" t="s">
        <v>206</v>
      </c>
      <c r="G173" s="220">
        <v>0</v>
      </c>
      <c r="H173" s="131"/>
      <c r="I173" s="131"/>
      <c r="J173" s="131"/>
      <c r="K173" s="131"/>
      <c r="L173" s="147"/>
      <c r="M173" s="127"/>
      <c r="N173" s="229">
        <v>0</v>
      </c>
      <c r="O173" s="240">
        <v>0</v>
      </c>
    </row>
    <row r="174" spans="1:15" ht="47.25" hidden="1">
      <c r="A174" s="107" t="s">
        <v>111</v>
      </c>
      <c r="B174" s="187"/>
      <c r="C174" s="4" t="s">
        <v>276</v>
      </c>
      <c r="D174" s="4" t="s">
        <v>277</v>
      </c>
      <c r="E174" s="4" t="s">
        <v>61</v>
      </c>
      <c r="F174" s="4"/>
      <c r="G174" s="223">
        <v>0</v>
      </c>
      <c r="H174" s="131"/>
      <c r="I174" s="131"/>
      <c r="J174" s="131"/>
      <c r="K174" s="131"/>
      <c r="L174" s="147"/>
      <c r="M174" s="136">
        <f>M175</f>
        <v>0</v>
      </c>
      <c r="N174" s="229">
        <v>0</v>
      </c>
      <c r="O174" s="240">
        <v>0</v>
      </c>
    </row>
    <row r="175" spans="1:15" ht="94.5" hidden="1">
      <c r="A175" s="107" t="s">
        <v>118</v>
      </c>
      <c r="B175" s="187"/>
      <c r="C175" s="4" t="s">
        <v>276</v>
      </c>
      <c r="D175" s="4" t="s">
        <v>277</v>
      </c>
      <c r="E175" s="4" t="s">
        <v>71</v>
      </c>
      <c r="F175" s="4"/>
      <c r="G175" s="220">
        <v>0</v>
      </c>
      <c r="H175" s="131"/>
      <c r="I175" s="131"/>
      <c r="J175" s="131"/>
      <c r="K175" s="131"/>
      <c r="L175" s="147"/>
      <c r="M175" s="127">
        <f>M176</f>
        <v>0</v>
      </c>
      <c r="N175" s="229">
        <v>0</v>
      </c>
      <c r="O175" s="240">
        <v>0</v>
      </c>
    </row>
    <row r="176" spans="1:15" ht="94.5" hidden="1">
      <c r="A176" s="107" t="s">
        <v>119</v>
      </c>
      <c r="B176" s="187"/>
      <c r="C176" s="4" t="s">
        <v>276</v>
      </c>
      <c r="D176" s="4" t="s">
        <v>277</v>
      </c>
      <c r="E176" s="4" t="s">
        <v>72</v>
      </c>
      <c r="F176" s="4"/>
      <c r="G176" s="220">
        <v>0</v>
      </c>
      <c r="H176" s="131"/>
      <c r="I176" s="131"/>
      <c r="J176" s="131"/>
      <c r="K176" s="131"/>
      <c r="L176" s="147"/>
      <c r="M176" s="127">
        <f>M177+M179</f>
        <v>0</v>
      </c>
      <c r="N176" s="229">
        <v>0</v>
      </c>
      <c r="O176" s="240">
        <v>0</v>
      </c>
    </row>
    <row r="177" spans="1:15" ht="15.75" hidden="1">
      <c r="A177" s="474" t="s">
        <v>201</v>
      </c>
      <c r="B177" s="192"/>
      <c r="C177" s="4" t="s">
        <v>276</v>
      </c>
      <c r="D177" s="4" t="s">
        <v>277</v>
      </c>
      <c r="E177" s="4" t="s">
        <v>72</v>
      </c>
      <c r="F177" s="4" t="s">
        <v>169</v>
      </c>
      <c r="G177" s="220">
        <v>0</v>
      </c>
      <c r="H177" s="131"/>
      <c r="I177" s="131"/>
      <c r="J177" s="131"/>
      <c r="K177" s="131"/>
      <c r="L177" s="147"/>
      <c r="M177" s="127">
        <f>M178</f>
        <v>0</v>
      </c>
      <c r="N177" s="229">
        <v>0</v>
      </c>
      <c r="O177" s="240">
        <v>0</v>
      </c>
    </row>
    <row r="178" spans="1:15" ht="31.5" hidden="1">
      <c r="A178" s="107" t="s">
        <v>202</v>
      </c>
      <c r="B178" s="187"/>
      <c r="C178" s="4" t="s">
        <v>276</v>
      </c>
      <c r="D178" s="4" t="s">
        <v>277</v>
      </c>
      <c r="E178" s="4" t="s">
        <v>72</v>
      </c>
      <c r="F178" s="4" t="s">
        <v>200</v>
      </c>
      <c r="G178" s="220">
        <v>0</v>
      </c>
      <c r="H178" s="131"/>
      <c r="I178" s="131"/>
      <c r="J178" s="131"/>
      <c r="K178" s="131"/>
      <c r="L178" s="147"/>
      <c r="M178" s="127"/>
      <c r="N178" s="229">
        <v>0</v>
      </c>
      <c r="O178" s="240">
        <v>0</v>
      </c>
    </row>
    <row r="179" spans="1:15" ht="31.5" hidden="1">
      <c r="A179" s="107" t="s">
        <v>207</v>
      </c>
      <c r="B179" s="187"/>
      <c r="C179" s="4" t="s">
        <v>276</v>
      </c>
      <c r="D179" s="4" t="s">
        <v>277</v>
      </c>
      <c r="E179" s="4" t="s">
        <v>72</v>
      </c>
      <c r="F179" s="4" t="s">
        <v>265</v>
      </c>
      <c r="G179" s="220">
        <v>0</v>
      </c>
      <c r="H179" s="131"/>
      <c r="I179" s="131"/>
      <c r="J179" s="131"/>
      <c r="K179" s="131"/>
      <c r="L179" s="147"/>
      <c r="M179" s="127">
        <f>M180</f>
        <v>0</v>
      </c>
      <c r="N179" s="229">
        <v>0</v>
      </c>
      <c r="O179" s="240">
        <v>0</v>
      </c>
    </row>
    <row r="180" spans="1:15" ht="15.75" hidden="1">
      <c r="A180" s="107" t="s">
        <v>264</v>
      </c>
      <c r="B180" s="187"/>
      <c r="C180" s="4" t="s">
        <v>276</v>
      </c>
      <c r="D180" s="4" t="s">
        <v>277</v>
      </c>
      <c r="E180" s="4" t="s">
        <v>72</v>
      </c>
      <c r="F180" s="4" t="s">
        <v>206</v>
      </c>
      <c r="G180" s="220">
        <v>0</v>
      </c>
      <c r="H180" s="131"/>
      <c r="I180" s="131"/>
      <c r="J180" s="131"/>
      <c r="K180" s="131"/>
      <c r="L180" s="147"/>
      <c r="M180" s="127"/>
      <c r="N180" s="229">
        <v>0</v>
      </c>
      <c r="O180" s="240">
        <v>0</v>
      </c>
    </row>
    <row r="181" spans="1:15" ht="15.75">
      <c r="A181" s="492" t="s">
        <v>481</v>
      </c>
      <c r="B181" s="13">
        <v>909</v>
      </c>
      <c r="C181" s="12" t="s">
        <v>276</v>
      </c>
      <c r="D181" s="12" t="s">
        <v>278</v>
      </c>
      <c r="E181" s="12"/>
      <c r="F181" s="12"/>
      <c r="G181" s="219">
        <v>1446041.6300000001</v>
      </c>
      <c r="H181" s="131"/>
      <c r="I181" s="131"/>
      <c r="J181" s="131"/>
      <c r="K181" s="131"/>
      <c r="L181" s="125">
        <v>102</v>
      </c>
      <c r="M181" s="125">
        <f>M182</f>
        <v>287</v>
      </c>
      <c r="N181" s="509">
        <f>N182+N225</f>
        <v>84000</v>
      </c>
      <c r="O181" s="510">
        <f>O182+O225</f>
        <v>1530041.6300000001</v>
      </c>
    </row>
    <row r="182" spans="1:15" ht="47.25">
      <c r="A182" s="107" t="s">
        <v>531</v>
      </c>
      <c r="B182" s="186">
        <v>909</v>
      </c>
      <c r="C182" s="4" t="s">
        <v>276</v>
      </c>
      <c r="D182" s="4" t="s">
        <v>278</v>
      </c>
      <c r="E182" s="4" t="s">
        <v>125</v>
      </c>
      <c r="F182" s="4"/>
      <c r="G182" s="220">
        <v>1443041.6300000001</v>
      </c>
      <c r="H182" s="131"/>
      <c r="I182" s="131"/>
      <c r="J182" s="131"/>
      <c r="K182" s="131"/>
      <c r="L182" s="127">
        <v>102</v>
      </c>
      <c r="M182" s="127">
        <f>M183</f>
        <v>287</v>
      </c>
      <c r="N182" s="229">
        <f>N183</f>
        <v>84000</v>
      </c>
      <c r="O182" s="240">
        <f>O183</f>
        <v>1527041.6300000001</v>
      </c>
    </row>
    <row r="183" spans="1:15" ht="47.25">
      <c r="A183" s="107" t="s">
        <v>534</v>
      </c>
      <c r="B183" s="186">
        <v>909</v>
      </c>
      <c r="C183" s="4" t="s">
        <v>276</v>
      </c>
      <c r="D183" s="4" t="s">
        <v>278</v>
      </c>
      <c r="E183" s="4" t="s">
        <v>129</v>
      </c>
      <c r="F183" s="4"/>
      <c r="G183" s="220">
        <v>1443041.6300000001</v>
      </c>
      <c r="H183" s="131"/>
      <c r="I183" s="131"/>
      <c r="J183" s="131"/>
      <c r="K183" s="131"/>
      <c r="L183" s="127">
        <v>102</v>
      </c>
      <c r="M183" s="127">
        <f>M189</f>
        <v>287</v>
      </c>
      <c r="N183" s="229">
        <f>N189</f>
        <v>84000</v>
      </c>
      <c r="O183" s="240">
        <f>O189</f>
        <v>1527041.6300000001</v>
      </c>
    </row>
    <row r="184" spans="1:15" ht="94.5" hidden="1">
      <c r="A184" s="107" t="s">
        <v>34</v>
      </c>
      <c r="B184" s="186">
        <v>909</v>
      </c>
      <c r="C184" s="4" t="s">
        <v>276</v>
      </c>
      <c r="D184" s="4" t="s">
        <v>278</v>
      </c>
      <c r="E184" s="4" t="s">
        <v>35</v>
      </c>
      <c r="F184" s="4"/>
      <c r="G184" s="220">
        <v>0</v>
      </c>
      <c r="H184" s="131"/>
      <c r="I184" s="131"/>
      <c r="J184" s="131"/>
      <c r="K184" s="131"/>
      <c r="L184" s="127"/>
      <c r="M184" s="127">
        <f>M185+M187</f>
        <v>0</v>
      </c>
      <c r="N184" s="229">
        <v>0</v>
      </c>
      <c r="O184" s="240">
        <v>0</v>
      </c>
    </row>
    <row r="185" spans="1:15" ht="15.75" hidden="1">
      <c r="A185" s="487" t="s">
        <v>201</v>
      </c>
      <c r="B185" s="186">
        <v>909</v>
      </c>
      <c r="C185" s="4" t="s">
        <v>276</v>
      </c>
      <c r="D185" s="4" t="s">
        <v>278</v>
      </c>
      <c r="E185" s="4" t="s">
        <v>35</v>
      </c>
      <c r="F185" s="4" t="s">
        <v>169</v>
      </c>
      <c r="G185" s="220">
        <v>0</v>
      </c>
      <c r="H185" s="131"/>
      <c r="I185" s="131"/>
      <c r="J185" s="131"/>
      <c r="K185" s="131"/>
      <c r="L185" s="127"/>
      <c r="M185" s="127">
        <f>M186</f>
        <v>0</v>
      </c>
      <c r="N185" s="229">
        <v>0</v>
      </c>
      <c r="O185" s="240">
        <v>0</v>
      </c>
    </row>
    <row r="186" spans="1:15" ht="31.5" hidden="1">
      <c r="A186" s="471" t="s">
        <v>202</v>
      </c>
      <c r="B186" s="186">
        <v>909</v>
      </c>
      <c r="C186" s="4" t="s">
        <v>276</v>
      </c>
      <c r="D186" s="4" t="s">
        <v>278</v>
      </c>
      <c r="E186" s="4" t="s">
        <v>35</v>
      </c>
      <c r="F186" s="4" t="s">
        <v>200</v>
      </c>
      <c r="G186" s="220">
        <v>0</v>
      </c>
      <c r="H186" s="131"/>
      <c r="I186" s="131"/>
      <c r="J186" s="131"/>
      <c r="K186" s="131"/>
      <c r="L186" s="127"/>
      <c r="M186" s="127"/>
      <c r="N186" s="229">
        <v>0</v>
      </c>
      <c r="O186" s="240">
        <v>0</v>
      </c>
    </row>
    <row r="187" spans="1:15" ht="31.5" hidden="1">
      <c r="A187" s="471" t="s">
        <v>207</v>
      </c>
      <c r="B187" s="186">
        <v>909</v>
      </c>
      <c r="C187" s="4" t="s">
        <v>276</v>
      </c>
      <c r="D187" s="4" t="s">
        <v>278</v>
      </c>
      <c r="E187" s="4" t="s">
        <v>62</v>
      </c>
      <c r="F187" s="4" t="s">
        <v>265</v>
      </c>
      <c r="G187" s="220">
        <v>0</v>
      </c>
      <c r="H187" s="131"/>
      <c r="I187" s="131"/>
      <c r="J187" s="131"/>
      <c r="K187" s="131"/>
      <c r="L187" s="127"/>
      <c r="M187" s="127">
        <f>M188</f>
        <v>0</v>
      </c>
      <c r="N187" s="229">
        <v>0</v>
      </c>
      <c r="O187" s="240">
        <v>0</v>
      </c>
    </row>
    <row r="188" spans="1:15" ht="15.75" hidden="1">
      <c r="A188" s="471" t="s">
        <v>264</v>
      </c>
      <c r="B188" s="186">
        <v>909</v>
      </c>
      <c r="C188" s="4" t="s">
        <v>276</v>
      </c>
      <c r="D188" s="4" t="s">
        <v>278</v>
      </c>
      <c r="E188" s="4" t="s">
        <v>62</v>
      </c>
      <c r="F188" s="4" t="s">
        <v>206</v>
      </c>
      <c r="G188" s="220">
        <v>0</v>
      </c>
      <c r="H188" s="131"/>
      <c r="I188" s="131"/>
      <c r="J188" s="131"/>
      <c r="K188" s="131"/>
      <c r="L188" s="127"/>
      <c r="M188" s="127"/>
      <c r="N188" s="229">
        <v>0</v>
      </c>
      <c r="O188" s="240">
        <v>0</v>
      </c>
    </row>
    <row r="189" spans="1:15" ht="15.75">
      <c r="A189" s="107" t="s">
        <v>160</v>
      </c>
      <c r="B189" s="186">
        <v>909</v>
      </c>
      <c r="C189" s="4" t="s">
        <v>276</v>
      </c>
      <c r="D189" s="4" t="s">
        <v>278</v>
      </c>
      <c r="E189" s="4" t="s">
        <v>128</v>
      </c>
      <c r="F189" s="4"/>
      <c r="G189" s="220">
        <v>1443041.6300000001</v>
      </c>
      <c r="H189" s="131"/>
      <c r="I189" s="131"/>
      <c r="J189" s="131"/>
      <c r="K189" s="131"/>
      <c r="L189" s="127">
        <v>102</v>
      </c>
      <c r="M189" s="127">
        <f>M190+M192+M202+M214</f>
        <v>287</v>
      </c>
      <c r="N189" s="229">
        <f>N190+N192+N212+N214+N223</f>
        <v>84000</v>
      </c>
      <c r="O189" s="240">
        <f>O190+O192+O212+O214+O223</f>
        <v>1527041.6300000001</v>
      </c>
    </row>
    <row r="190" spans="1:15" ht="15.75">
      <c r="A190" s="65" t="s">
        <v>161</v>
      </c>
      <c r="B190" s="186">
        <v>909</v>
      </c>
      <c r="C190" s="4" t="s">
        <v>276</v>
      </c>
      <c r="D190" s="4" t="s">
        <v>278</v>
      </c>
      <c r="E190" s="4" t="s">
        <v>127</v>
      </c>
      <c r="F190" s="4"/>
      <c r="G190" s="220">
        <v>207800</v>
      </c>
      <c r="H190" s="131"/>
      <c r="I190" s="131"/>
      <c r="J190" s="131"/>
      <c r="K190" s="131"/>
      <c r="L190" s="127">
        <v>100</v>
      </c>
      <c r="M190" s="127">
        <f>M191</f>
        <v>100</v>
      </c>
      <c r="N190" s="229">
        <f>N191</f>
        <v>0</v>
      </c>
      <c r="O190" s="240">
        <f>O191</f>
        <v>207800</v>
      </c>
    </row>
    <row r="191" spans="1:15" ht="15.75">
      <c r="A191" s="165" t="s">
        <v>201</v>
      </c>
      <c r="B191" s="186">
        <v>909</v>
      </c>
      <c r="C191" s="4" t="s">
        <v>276</v>
      </c>
      <c r="D191" s="4" t="s">
        <v>278</v>
      </c>
      <c r="E191" s="4" t="s">
        <v>127</v>
      </c>
      <c r="F191" s="4" t="s">
        <v>169</v>
      </c>
      <c r="G191" s="220">
        <v>207800</v>
      </c>
      <c r="H191" s="131"/>
      <c r="I191" s="131"/>
      <c r="J191" s="131"/>
      <c r="K191" s="131"/>
      <c r="L191" s="127">
        <v>100</v>
      </c>
      <c r="M191" s="127">
        <v>100</v>
      </c>
      <c r="N191" s="229"/>
      <c r="O191" s="240">
        <f>G191+N191</f>
        <v>207800</v>
      </c>
    </row>
    <row r="192" spans="1:15" ht="15.75">
      <c r="A192" s="471" t="s">
        <v>36</v>
      </c>
      <c r="B192" s="186">
        <v>909</v>
      </c>
      <c r="C192" s="4" t="s">
        <v>276</v>
      </c>
      <c r="D192" s="4" t="s">
        <v>278</v>
      </c>
      <c r="E192" s="4" t="s">
        <v>37</v>
      </c>
      <c r="F192" s="4"/>
      <c r="G192" s="220">
        <v>10566</v>
      </c>
      <c r="H192" s="131"/>
      <c r="I192" s="131"/>
      <c r="J192" s="131"/>
      <c r="K192" s="131"/>
      <c r="L192" s="127"/>
      <c r="M192" s="127">
        <f>M193</f>
        <v>60</v>
      </c>
      <c r="N192" s="229">
        <f>N193</f>
        <v>84000</v>
      </c>
      <c r="O192" s="240">
        <f>O193</f>
        <v>94566</v>
      </c>
    </row>
    <row r="193" spans="1:15" ht="15.75">
      <c r="A193" s="487" t="s">
        <v>201</v>
      </c>
      <c r="B193" s="186">
        <v>909</v>
      </c>
      <c r="C193" s="4" t="s">
        <v>276</v>
      </c>
      <c r="D193" s="4" t="s">
        <v>278</v>
      </c>
      <c r="E193" s="4" t="s">
        <v>37</v>
      </c>
      <c r="F193" s="4" t="s">
        <v>169</v>
      </c>
      <c r="G193" s="220">
        <v>10566</v>
      </c>
      <c r="H193" s="131"/>
      <c r="I193" s="131"/>
      <c r="J193" s="131"/>
      <c r="K193" s="131"/>
      <c r="L193" s="127"/>
      <c r="M193" s="127">
        <v>60</v>
      </c>
      <c r="N193" s="229">
        <v>84000</v>
      </c>
      <c r="O193" s="240">
        <f>G193+N193</f>
        <v>94566</v>
      </c>
    </row>
    <row r="194" spans="1:15" ht="31.5" hidden="1">
      <c r="A194" s="471" t="s">
        <v>202</v>
      </c>
      <c r="B194" s="191"/>
      <c r="C194" s="4" t="s">
        <v>276</v>
      </c>
      <c r="D194" s="4" t="s">
        <v>278</v>
      </c>
      <c r="E194" s="4" t="s">
        <v>38</v>
      </c>
      <c r="F194" s="4" t="s">
        <v>200</v>
      </c>
      <c r="G194" s="220">
        <v>0</v>
      </c>
      <c r="H194" s="131"/>
      <c r="I194" s="131"/>
      <c r="J194" s="131"/>
      <c r="K194" s="131"/>
      <c r="L194" s="127"/>
      <c r="M194" s="127">
        <v>10</v>
      </c>
      <c r="N194" s="229">
        <v>0</v>
      </c>
      <c r="O194" s="240">
        <v>0</v>
      </c>
    </row>
    <row r="195" spans="1:15" ht="31.5" hidden="1">
      <c r="A195" s="471" t="s">
        <v>207</v>
      </c>
      <c r="B195" s="191"/>
      <c r="C195" s="4" t="s">
        <v>276</v>
      </c>
      <c r="D195" s="4" t="s">
        <v>278</v>
      </c>
      <c r="E195" s="4" t="s">
        <v>63</v>
      </c>
      <c r="F195" s="4" t="s">
        <v>265</v>
      </c>
      <c r="G195" s="220">
        <v>0</v>
      </c>
      <c r="H195" s="131"/>
      <c r="I195" s="131"/>
      <c r="J195" s="131"/>
      <c r="K195" s="131"/>
      <c r="L195" s="127"/>
      <c r="M195" s="127">
        <f>M196</f>
        <v>0</v>
      </c>
      <c r="N195" s="229">
        <v>0</v>
      </c>
      <c r="O195" s="240">
        <v>0</v>
      </c>
    </row>
    <row r="196" spans="1:15" ht="15.75" hidden="1">
      <c r="A196" s="471" t="s">
        <v>264</v>
      </c>
      <c r="B196" s="191"/>
      <c r="C196" s="4" t="s">
        <v>276</v>
      </c>
      <c r="D196" s="4" t="s">
        <v>278</v>
      </c>
      <c r="E196" s="4" t="s">
        <v>63</v>
      </c>
      <c r="F196" s="4" t="s">
        <v>206</v>
      </c>
      <c r="G196" s="220">
        <v>0</v>
      </c>
      <c r="H196" s="131"/>
      <c r="I196" s="131"/>
      <c r="J196" s="131"/>
      <c r="K196" s="131"/>
      <c r="L196" s="127"/>
      <c r="M196" s="127"/>
      <c r="N196" s="229">
        <v>0</v>
      </c>
      <c r="O196" s="240">
        <v>0</v>
      </c>
    </row>
    <row r="197" spans="1:15" ht="94.5" hidden="1">
      <c r="A197" s="107" t="s">
        <v>120</v>
      </c>
      <c r="B197" s="187"/>
      <c r="C197" s="4" t="s">
        <v>276</v>
      </c>
      <c r="D197" s="4" t="s">
        <v>278</v>
      </c>
      <c r="E197" s="4" t="s">
        <v>39</v>
      </c>
      <c r="F197" s="4"/>
      <c r="G197" s="220">
        <v>0</v>
      </c>
      <c r="H197" s="131"/>
      <c r="I197" s="131"/>
      <c r="J197" s="131"/>
      <c r="K197" s="131"/>
      <c r="L197" s="127"/>
      <c r="M197" s="127">
        <f>M198+M200</f>
        <v>0</v>
      </c>
      <c r="N197" s="229">
        <v>0</v>
      </c>
      <c r="O197" s="240">
        <v>0</v>
      </c>
    </row>
    <row r="198" spans="1:15" ht="15.75" hidden="1">
      <c r="A198" s="487" t="s">
        <v>201</v>
      </c>
      <c r="B198" s="200"/>
      <c r="C198" s="4" t="s">
        <v>276</v>
      </c>
      <c r="D198" s="4" t="s">
        <v>278</v>
      </c>
      <c r="E198" s="4" t="s">
        <v>39</v>
      </c>
      <c r="F198" s="4" t="s">
        <v>169</v>
      </c>
      <c r="G198" s="220">
        <v>0</v>
      </c>
      <c r="H198" s="131"/>
      <c r="I198" s="131"/>
      <c r="J198" s="131"/>
      <c r="K198" s="131"/>
      <c r="L198" s="127"/>
      <c r="M198" s="127">
        <v>0</v>
      </c>
      <c r="N198" s="229">
        <v>0</v>
      </c>
      <c r="O198" s="240">
        <v>0</v>
      </c>
    </row>
    <row r="199" spans="1:15" ht="31.5" hidden="1">
      <c r="A199" s="471" t="s">
        <v>202</v>
      </c>
      <c r="B199" s="191"/>
      <c r="C199" s="4" t="s">
        <v>276</v>
      </c>
      <c r="D199" s="4" t="s">
        <v>278</v>
      </c>
      <c r="E199" s="4" t="s">
        <v>39</v>
      </c>
      <c r="F199" s="4" t="s">
        <v>200</v>
      </c>
      <c r="G199" s="220">
        <v>0</v>
      </c>
      <c r="H199" s="131"/>
      <c r="I199" s="131"/>
      <c r="J199" s="131"/>
      <c r="K199" s="131"/>
      <c r="L199" s="127"/>
      <c r="M199" s="127">
        <v>10</v>
      </c>
      <c r="N199" s="229">
        <v>0</v>
      </c>
      <c r="O199" s="240">
        <v>0</v>
      </c>
    </row>
    <row r="200" spans="1:15" ht="31.5" hidden="1">
      <c r="A200" s="471" t="s">
        <v>207</v>
      </c>
      <c r="B200" s="191"/>
      <c r="C200" s="4" t="s">
        <v>276</v>
      </c>
      <c r="D200" s="4" t="s">
        <v>278</v>
      </c>
      <c r="E200" s="4" t="s">
        <v>64</v>
      </c>
      <c r="F200" s="4" t="s">
        <v>265</v>
      </c>
      <c r="G200" s="220">
        <v>0</v>
      </c>
      <c r="H200" s="131"/>
      <c r="I200" s="131"/>
      <c r="J200" s="131"/>
      <c r="K200" s="131"/>
      <c r="L200" s="127"/>
      <c r="M200" s="127">
        <f>M201</f>
        <v>0</v>
      </c>
      <c r="N200" s="229">
        <v>0</v>
      </c>
      <c r="O200" s="240">
        <v>0</v>
      </c>
    </row>
    <row r="201" spans="1:15" ht="15.75" hidden="1">
      <c r="A201" s="471" t="s">
        <v>264</v>
      </c>
      <c r="B201" s="191"/>
      <c r="C201" s="4" t="s">
        <v>276</v>
      </c>
      <c r="D201" s="4" t="s">
        <v>278</v>
      </c>
      <c r="E201" s="4" t="s">
        <v>64</v>
      </c>
      <c r="F201" s="4" t="s">
        <v>206</v>
      </c>
      <c r="G201" s="220">
        <v>0</v>
      </c>
      <c r="H201" s="131"/>
      <c r="I201" s="131"/>
      <c r="J201" s="131"/>
      <c r="K201" s="131"/>
      <c r="L201" s="127"/>
      <c r="M201" s="127"/>
      <c r="N201" s="229">
        <v>0</v>
      </c>
      <c r="O201" s="240">
        <v>0</v>
      </c>
    </row>
    <row r="202" spans="1:15" ht="15.75" hidden="1">
      <c r="A202" s="471" t="s">
        <v>40</v>
      </c>
      <c r="B202" s="191"/>
      <c r="C202" s="4" t="s">
        <v>276</v>
      </c>
      <c r="D202" s="4" t="s">
        <v>278</v>
      </c>
      <c r="E202" s="4" t="s">
        <v>41</v>
      </c>
      <c r="F202" s="4"/>
      <c r="G202" s="223">
        <v>0</v>
      </c>
      <c r="H202" s="131"/>
      <c r="I202" s="131"/>
      <c r="J202" s="131"/>
      <c r="K202" s="131"/>
      <c r="L202" s="136"/>
      <c r="M202" s="136">
        <f>M203</f>
        <v>25</v>
      </c>
      <c r="N202" s="229">
        <v>0</v>
      </c>
      <c r="O202" s="240">
        <v>0</v>
      </c>
    </row>
    <row r="203" spans="1:15" ht="16.5" customHeight="1" hidden="1">
      <c r="A203" s="487" t="s">
        <v>201</v>
      </c>
      <c r="B203" s="200"/>
      <c r="C203" s="4" t="s">
        <v>276</v>
      </c>
      <c r="D203" s="4" t="s">
        <v>278</v>
      </c>
      <c r="E203" s="4" t="s">
        <v>41</v>
      </c>
      <c r="F203" s="4" t="s">
        <v>169</v>
      </c>
      <c r="G203" s="220">
        <v>0</v>
      </c>
      <c r="H203" s="131"/>
      <c r="I203" s="131"/>
      <c r="J203" s="131"/>
      <c r="K203" s="131"/>
      <c r="L203" s="127"/>
      <c r="M203" s="127">
        <v>25</v>
      </c>
      <c r="N203" s="229">
        <v>0</v>
      </c>
      <c r="O203" s="240">
        <v>0</v>
      </c>
    </row>
    <row r="204" spans="1:15" ht="31.5" hidden="1">
      <c r="A204" s="471" t="s">
        <v>202</v>
      </c>
      <c r="B204" s="191"/>
      <c r="C204" s="4" t="s">
        <v>276</v>
      </c>
      <c r="D204" s="4" t="s">
        <v>278</v>
      </c>
      <c r="E204" s="4" t="s">
        <v>42</v>
      </c>
      <c r="F204" s="4" t="s">
        <v>200</v>
      </c>
      <c r="G204" s="220">
        <v>0</v>
      </c>
      <c r="H204" s="131"/>
      <c r="I204" s="131"/>
      <c r="J204" s="131"/>
      <c r="K204" s="131"/>
      <c r="L204" s="127"/>
      <c r="M204" s="127">
        <v>25</v>
      </c>
      <c r="N204" s="229">
        <v>0</v>
      </c>
      <c r="O204" s="240">
        <v>0</v>
      </c>
    </row>
    <row r="205" spans="1:15" ht="20.25" customHeight="1" hidden="1">
      <c r="A205" s="471" t="s">
        <v>207</v>
      </c>
      <c r="B205" s="191"/>
      <c r="C205" s="4" t="s">
        <v>276</v>
      </c>
      <c r="D205" s="4" t="s">
        <v>278</v>
      </c>
      <c r="E205" s="4" t="s">
        <v>65</v>
      </c>
      <c r="F205" s="4" t="s">
        <v>265</v>
      </c>
      <c r="G205" s="220">
        <v>0</v>
      </c>
      <c r="H205" s="131"/>
      <c r="I205" s="131"/>
      <c r="J205" s="131"/>
      <c r="K205" s="131"/>
      <c r="L205" s="127"/>
      <c r="M205" s="127">
        <f>M206</f>
        <v>0</v>
      </c>
      <c r="N205" s="229">
        <v>0</v>
      </c>
      <c r="O205" s="240">
        <v>0</v>
      </c>
    </row>
    <row r="206" spans="1:15" ht="25.5" customHeight="1" hidden="1">
      <c r="A206" s="471" t="s">
        <v>264</v>
      </c>
      <c r="B206" s="191"/>
      <c r="C206" s="4" t="s">
        <v>276</v>
      </c>
      <c r="D206" s="4" t="s">
        <v>278</v>
      </c>
      <c r="E206" s="4" t="s">
        <v>65</v>
      </c>
      <c r="F206" s="4" t="s">
        <v>206</v>
      </c>
      <c r="G206" s="220">
        <v>0</v>
      </c>
      <c r="H206" s="131"/>
      <c r="I206" s="131"/>
      <c r="J206" s="131"/>
      <c r="K206" s="131"/>
      <c r="L206" s="127"/>
      <c r="M206" s="127"/>
      <c r="N206" s="229">
        <v>0</v>
      </c>
      <c r="O206" s="240">
        <v>0</v>
      </c>
    </row>
    <row r="207" spans="1:15" ht="94.5" hidden="1">
      <c r="A207" s="471" t="s">
        <v>121</v>
      </c>
      <c r="B207" s="191"/>
      <c r="C207" s="4" t="s">
        <v>276</v>
      </c>
      <c r="D207" s="4" t="s">
        <v>278</v>
      </c>
      <c r="E207" s="4" t="s">
        <v>43</v>
      </c>
      <c r="F207" s="4"/>
      <c r="G207" s="220">
        <v>0</v>
      </c>
      <c r="H207" s="131"/>
      <c r="I207" s="131"/>
      <c r="J207" s="131"/>
      <c r="K207" s="131"/>
      <c r="L207" s="127"/>
      <c r="M207" s="127">
        <f>M208</f>
        <v>0</v>
      </c>
      <c r="N207" s="229">
        <v>0</v>
      </c>
      <c r="O207" s="240">
        <v>0</v>
      </c>
    </row>
    <row r="208" spans="1:15" ht="15.75" hidden="1">
      <c r="A208" s="487" t="s">
        <v>201</v>
      </c>
      <c r="B208" s="200"/>
      <c r="C208" s="4" t="s">
        <v>276</v>
      </c>
      <c r="D208" s="4" t="s">
        <v>278</v>
      </c>
      <c r="E208" s="4" t="s">
        <v>43</v>
      </c>
      <c r="F208" s="4" t="s">
        <v>169</v>
      </c>
      <c r="G208" s="220">
        <v>0</v>
      </c>
      <c r="H208" s="131"/>
      <c r="I208" s="131"/>
      <c r="J208" s="131"/>
      <c r="K208" s="131"/>
      <c r="L208" s="127"/>
      <c r="M208" s="127"/>
      <c r="N208" s="229">
        <v>0</v>
      </c>
      <c r="O208" s="240">
        <v>0</v>
      </c>
    </row>
    <row r="209" spans="1:15" ht="31.5" hidden="1">
      <c r="A209" s="471" t="s">
        <v>202</v>
      </c>
      <c r="B209" s="191"/>
      <c r="C209" s="4" t="s">
        <v>276</v>
      </c>
      <c r="D209" s="4" t="s">
        <v>278</v>
      </c>
      <c r="E209" s="4" t="s">
        <v>67</v>
      </c>
      <c r="F209" s="4" t="s">
        <v>200</v>
      </c>
      <c r="G209" s="220">
        <v>0</v>
      </c>
      <c r="H209" s="131"/>
      <c r="I209" s="131"/>
      <c r="J209" s="131"/>
      <c r="K209" s="131"/>
      <c r="L209" s="127"/>
      <c r="M209" s="127">
        <v>50</v>
      </c>
      <c r="N209" s="229">
        <v>0</v>
      </c>
      <c r="O209" s="240">
        <v>0</v>
      </c>
    </row>
    <row r="210" spans="1:15" ht="31.5" hidden="1">
      <c r="A210" s="471" t="s">
        <v>207</v>
      </c>
      <c r="B210" s="191"/>
      <c r="C210" s="4" t="s">
        <v>276</v>
      </c>
      <c r="D210" s="4" t="s">
        <v>278</v>
      </c>
      <c r="E210" s="4" t="s">
        <v>67</v>
      </c>
      <c r="F210" s="4" t="s">
        <v>265</v>
      </c>
      <c r="G210" s="219">
        <v>0</v>
      </c>
      <c r="H210" s="131"/>
      <c r="I210" s="131"/>
      <c r="J210" s="131"/>
      <c r="K210" s="131"/>
      <c r="L210" s="125"/>
      <c r="M210" s="125"/>
      <c r="N210" s="229">
        <v>0</v>
      </c>
      <c r="O210" s="240">
        <v>0</v>
      </c>
    </row>
    <row r="211" spans="1:15" ht="15.75" hidden="1">
      <c r="A211" s="471" t="s">
        <v>264</v>
      </c>
      <c r="B211" s="191"/>
      <c r="C211" s="4" t="s">
        <v>276</v>
      </c>
      <c r="D211" s="4" t="s">
        <v>278</v>
      </c>
      <c r="E211" s="4" t="s">
        <v>67</v>
      </c>
      <c r="F211" s="4" t="s">
        <v>206</v>
      </c>
      <c r="G211" s="220">
        <v>0</v>
      </c>
      <c r="H211" s="131"/>
      <c r="I211" s="131"/>
      <c r="J211" s="131"/>
      <c r="K211" s="131"/>
      <c r="L211" s="127"/>
      <c r="M211" s="127"/>
      <c r="N211" s="229">
        <v>0</v>
      </c>
      <c r="O211" s="240">
        <v>0</v>
      </c>
    </row>
    <row r="212" spans="1:15" s="413" customFormat="1" ht="51" customHeight="1">
      <c r="A212" s="493" t="s">
        <v>634</v>
      </c>
      <c r="B212" s="186">
        <v>909</v>
      </c>
      <c r="C212" s="4" t="s">
        <v>276</v>
      </c>
      <c r="D212" s="4" t="s">
        <v>278</v>
      </c>
      <c r="E212" s="4" t="s">
        <v>635</v>
      </c>
      <c r="F212" s="4"/>
      <c r="G212" s="220">
        <v>905017.35</v>
      </c>
      <c r="H212" s="397"/>
      <c r="I212" s="397"/>
      <c r="J212" s="397"/>
      <c r="K212" s="397"/>
      <c r="L212" s="412">
        <v>100</v>
      </c>
      <c r="M212" s="412">
        <f>M213</f>
        <v>100</v>
      </c>
      <c r="N212" s="229">
        <f>N213</f>
        <v>0</v>
      </c>
      <c r="O212" s="240">
        <f>O213</f>
        <v>905017.35</v>
      </c>
    </row>
    <row r="213" spans="1:15" s="413" customFormat="1" ht="15.75">
      <c r="A213" s="165" t="s">
        <v>201</v>
      </c>
      <c r="B213" s="186">
        <v>909</v>
      </c>
      <c r="C213" s="4" t="s">
        <v>276</v>
      </c>
      <c r="D213" s="4" t="s">
        <v>278</v>
      </c>
      <c r="E213" s="4" t="s">
        <v>635</v>
      </c>
      <c r="F213" s="4" t="s">
        <v>169</v>
      </c>
      <c r="G213" s="220">
        <v>905017.35</v>
      </c>
      <c r="H213" s="397"/>
      <c r="I213" s="397"/>
      <c r="J213" s="397"/>
      <c r="K213" s="397"/>
      <c r="L213" s="412">
        <v>100</v>
      </c>
      <c r="M213" s="412">
        <v>100</v>
      </c>
      <c r="N213" s="229"/>
      <c r="O213" s="240">
        <f>G213+N213</f>
        <v>905017.35</v>
      </c>
    </row>
    <row r="214" spans="1:15" ht="31.5">
      <c r="A214" s="471" t="s">
        <v>44</v>
      </c>
      <c r="B214" s="186">
        <v>909</v>
      </c>
      <c r="C214" s="4" t="s">
        <v>276</v>
      </c>
      <c r="D214" s="4" t="s">
        <v>278</v>
      </c>
      <c r="E214" s="4" t="s">
        <v>126</v>
      </c>
      <c r="F214" s="4"/>
      <c r="G214" s="220">
        <v>151145.48</v>
      </c>
      <c r="H214" s="131"/>
      <c r="I214" s="131"/>
      <c r="J214" s="131"/>
      <c r="K214" s="131"/>
      <c r="L214" s="47">
        <v>2</v>
      </c>
      <c r="M214" s="127">
        <f>M215</f>
        <v>102</v>
      </c>
      <c r="N214" s="229">
        <f>N215</f>
        <v>0</v>
      </c>
      <c r="O214" s="240">
        <f>O215</f>
        <v>151145.48</v>
      </c>
    </row>
    <row r="215" spans="1:15" ht="15.75">
      <c r="A215" s="487" t="s">
        <v>201</v>
      </c>
      <c r="B215" s="186">
        <v>909</v>
      </c>
      <c r="C215" s="4" t="s">
        <v>276</v>
      </c>
      <c r="D215" s="4" t="s">
        <v>278</v>
      </c>
      <c r="E215" s="4" t="s">
        <v>126</v>
      </c>
      <c r="F215" s="4" t="s">
        <v>169</v>
      </c>
      <c r="G215" s="229">
        <v>151145.48</v>
      </c>
      <c r="H215" s="131"/>
      <c r="I215" s="131"/>
      <c r="J215" s="131"/>
      <c r="K215" s="131"/>
      <c r="L215" s="47">
        <v>2</v>
      </c>
      <c r="M215" s="47">
        <v>102</v>
      </c>
      <c r="N215" s="229"/>
      <c r="O215" s="240">
        <f>G215+N215</f>
        <v>151145.48</v>
      </c>
    </row>
    <row r="216" spans="1:15" ht="31.5" hidden="1">
      <c r="A216" s="471" t="s">
        <v>202</v>
      </c>
      <c r="B216" s="191"/>
      <c r="C216" s="4" t="s">
        <v>276</v>
      </c>
      <c r="D216" s="4" t="s">
        <v>278</v>
      </c>
      <c r="E216" s="4" t="s">
        <v>45</v>
      </c>
      <c r="F216" s="4" t="s">
        <v>200</v>
      </c>
      <c r="G216" s="229">
        <v>0</v>
      </c>
      <c r="H216" s="131"/>
      <c r="I216" s="131"/>
      <c r="J216" s="131"/>
      <c r="K216" s="131"/>
      <c r="L216" s="47"/>
      <c r="M216" s="47">
        <v>5</v>
      </c>
      <c r="N216" s="229">
        <v>0</v>
      </c>
      <c r="O216" s="240">
        <v>0</v>
      </c>
    </row>
    <row r="217" spans="1:15" ht="93" customHeight="1" hidden="1">
      <c r="A217" s="471" t="s">
        <v>207</v>
      </c>
      <c r="B217" s="191"/>
      <c r="C217" s="4" t="s">
        <v>276</v>
      </c>
      <c r="D217" s="4" t="s">
        <v>278</v>
      </c>
      <c r="E217" s="4" t="s">
        <v>66</v>
      </c>
      <c r="F217" s="4" t="s">
        <v>265</v>
      </c>
      <c r="G217" s="229">
        <v>0</v>
      </c>
      <c r="H217" s="131"/>
      <c r="I217" s="131"/>
      <c r="J217" s="131"/>
      <c r="K217" s="131"/>
      <c r="L217" s="47"/>
      <c r="M217" s="47"/>
      <c r="N217" s="229">
        <v>0</v>
      </c>
      <c r="O217" s="240">
        <v>0</v>
      </c>
    </row>
    <row r="218" spans="1:15" ht="15.75" hidden="1">
      <c r="A218" s="471" t="s">
        <v>264</v>
      </c>
      <c r="B218" s="191"/>
      <c r="C218" s="4" t="s">
        <v>276</v>
      </c>
      <c r="D218" s="4" t="s">
        <v>278</v>
      </c>
      <c r="E218" s="4" t="s">
        <v>66</v>
      </c>
      <c r="F218" s="4" t="s">
        <v>206</v>
      </c>
      <c r="G218" s="230">
        <v>0</v>
      </c>
      <c r="H218" s="131"/>
      <c r="I218" s="131"/>
      <c r="J218" s="131"/>
      <c r="K218" s="131"/>
      <c r="L218" s="166"/>
      <c r="M218" s="166">
        <f>M219</f>
        <v>0</v>
      </c>
      <c r="N218" s="229">
        <v>0</v>
      </c>
      <c r="O218" s="240">
        <v>0</v>
      </c>
    </row>
    <row r="219" spans="1:15" ht="31.5" hidden="1">
      <c r="A219" s="482" t="s">
        <v>205</v>
      </c>
      <c r="B219" s="195"/>
      <c r="C219" s="55" t="s">
        <v>275</v>
      </c>
      <c r="D219" s="55" t="s">
        <v>274</v>
      </c>
      <c r="E219" s="55" t="s">
        <v>220</v>
      </c>
      <c r="F219" s="55"/>
      <c r="G219" s="230">
        <v>0</v>
      </c>
      <c r="H219" s="131"/>
      <c r="I219" s="131"/>
      <c r="J219" s="131"/>
      <c r="K219" s="131"/>
      <c r="L219" s="166"/>
      <c r="M219" s="166">
        <f>M220</f>
        <v>0</v>
      </c>
      <c r="N219" s="229">
        <v>0</v>
      </c>
      <c r="O219" s="240">
        <v>0</v>
      </c>
    </row>
    <row r="220" spans="1:15" ht="15.75" hidden="1">
      <c r="A220" s="483" t="s">
        <v>215</v>
      </c>
      <c r="B220" s="196"/>
      <c r="C220" s="55" t="s">
        <v>275</v>
      </c>
      <c r="D220" s="55" t="s">
        <v>274</v>
      </c>
      <c r="E220" s="55" t="s">
        <v>221</v>
      </c>
      <c r="F220" s="55"/>
      <c r="G220" s="230">
        <v>0</v>
      </c>
      <c r="H220" s="131"/>
      <c r="I220" s="131"/>
      <c r="J220" s="131"/>
      <c r="K220" s="131"/>
      <c r="L220" s="166"/>
      <c r="M220" s="166">
        <f>M221</f>
        <v>0</v>
      </c>
      <c r="N220" s="229">
        <v>0</v>
      </c>
      <c r="O220" s="240">
        <v>0</v>
      </c>
    </row>
    <row r="221" spans="1:15" ht="31.5" hidden="1">
      <c r="A221" s="482" t="s">
        <v>219</v>
      </c>
      <c r="B221" s="195"/>
      <c r="C221" s="55" t="s">
        <v>275</v>
      </c>
      <c r="D221" s="55" t="s">
        <v>274</v>
      </c>
      <c r="E221" s="55" t="s">
        <v>221</v>
      </c>
      <c r="F221" s="55" t="s">
        <v>218</v>
      </c>
      <c r="G221" s="230">
        <v>0</v>
      </c>
      <c r="H221" s="131"/>
      <c r="I221" s="131"/>
      <c r="J221" s="131"/>
      <c r="K221" s="131"/>
      <c r="L221" s="166"/>
      <c r="M221" s="166">
        <f>M222</f>
        <v>0</v>
      </c>
      <c r="N221" s="229">
        <v>0</v>
      </c>
      <c r="O221" s="240">
        <v>0</v>
      </c>
    </row>
    <row r="222" spans="1:15" ht="15.75" hidden="1">
      <c r="A222" s="483" t="s">
        <v>266</v>
      </c>
      <c r="B222" s="196"/>
      <c r="C222" s="55" t="s">
        <v>275</v>
      </c>
      <c r="D222" s="55" t="s">
        <v>274</v>
      </c>
      <c r="E222" s="55" t="s">
        <v>221</v>
      </c>
      <c r="F222" s="55" t="s">
        <v>484</v>
      </c>
      <c r="G222" s="230">
        <v>0</v>
      </c>
      <c r="H222" s="131"/>
      <c r="I222" s="131"/>
      <c r="J222" s="131"/>
      <c r="K222" s="131"/>
      <c r="L222" s="166"/>
      <c r="M222" s="166"/>
      <c r="N222" s="229">
        <v>0</v>
      </c>
      <c r="O222" s="240">
        <v>0</v>
      </c>
    </row>
    <row r="223" spans="1:15" ht="51" customHeight="1">
      <c r="A223" s="493" t="s">
        <v>587</v>
      </c>
      <c r="B223" s="186">
        <v>909</v>
      </c>
      <c r="C223" s="4" t="s">
        <v>276</v>
      </c>
      <c r="D223" s="4" t="s">
        <v>278</v>
      </c>
      <c r="E223" s="4" t="s">
        <v>586</v>
      </c>
      <c r="F223" s="4"/>
      <c r="G223" s="220">
        <v>168512.8</v>
      </c>
      <c r="H223" s="131"/>
      <c r="I223" s="131"/>
      <c r="J223" s="131"/>
      <c r="K223" s="131"/>
      <c r="L223" s="127">
        <v>100</v>
      </c>
      <c r="M223" s="127">
        <f>M224</f>
        <v>100</v>
      </c>
      <c r="N223" s="229">
        <f>N224</f>
        <v>0</v>
      </c>
      <c r="O223" s="240">
        <f>O224</f>
        <v>168512.8</v>
      </c>
    </row>
    <row r="224" spans="1:15" ht="15.75">
      <c r="A224" s="165" t="s">
        <v>201</v>
      </c>
      <c r="B224" s="186">
        <v>909</v>
      </c>
      <c r="C224" s="4" t="s">
        <v>276</v>
      </c>
      <c r="D224" s="4" t="s">
        <v>278</v>
      </c>
      <c r="E224" s="4" t="s">
        <v>586</v>
      </c>
      <c r="F224" s="4" t="s">
        <v>169</v>
      </c>
      <c r="G224" s="220">
        <v>168512.8</v>
      </c>
      <c r="H224" s="131"/>
      <c r="I224" s="131"/>
      <c r="J224" s="131"/>
      <c r="K224" s="131"/>
      <c r="L224" s="127">
        <v>100</v>
      </c>
      <c r="M224" s="127">
        <v>100</v>
      </c>
      <c r="N224" s="229">
        <v>0</v>
      </c>
      <c r="O224" s="240">
        <f>G224+N224</f>
        <v>168512.8</v>
      </c>
    </row>
    <row r="225" spans="1:15" s="380" customFormat="1" ht="63" customHeight="1">
      <c r="A225" s="494" t="s">
        <v>611</v>
      </c>
      <c r="B225" s="392">
        <v>909</v>
      </c>
      <c r="C225" s="374" t="s">
        <v>276</v>
      </c>
      <c r="D225" s="374" t="s">
        <v>278</v>
      </c>
      <c r="E225" s="374" t="s">
        <v>612</v>
      </c>
      <c r="F225" s="362"/>
      <c r="G225" s="393">
        <v>3000</v>
      </c>
      <c r="H225" s="131"/>
      <c r="I225" s="131"/>
      <c r="J225" s="429"/>
      <c r="K225" s="429"/>
      <c r="L225" s="429"/>
      <c r="M225" s="429"/>
      <c r="N225" s="229">
        <f aca="true" t="shared" si="12" ref="N225:O228">N226</f>
        <v>0</v>
      </c>
      <c r="O225" s="240">
        <f t="shared" si="12"/>
        <v>3000</v>
      </c>
    </row>
    <row r="226" spans="1:15" s="380" customFormat="1" ht="53.25" customHeight="1">
      <c r="A226" s="495" t="s">
        <v>672</v>
      </c>
      <c r="B226" s="392">
        <v>909</v>
      </c>
      <c r="C226" s="374" t="s">
        <v>276</v>
      </c>
      <c r="D226" s="374" t="s">
        <v>278</v>
      </c>
      <c r="E226" s="374" t="s">
        <v>653</v>
      </c>
      <c r="F226" s="362"/>
      <c r="G226" s="393">
        <v>3000</v>
      </c>
      <c r="H226" s="131"/>
      <c r="I226" s="131"/>
      <c r="J226" s="429"/>
      <c r="K226" s="429"/>
      <c r="L226" s="429"/>
      <c r="M226" s="429"/>
      <c r="N226" s="229">
        <f t="shared" si="12"/>
        <v>0</v>
      </c>
      <c r="O226" s="240">
        <f t="shared" si="12"/>
        <v>3000</v>
      </c>
    </row>
    <row r="227" spans="1:15" s="380" customFormat="1" ht="53.25" customHeight="1">
      <c r="A227" s="494" t="s">
        <v>609</v>
      </c>
      <c r="B227" s="392">
        <v>909</v>
      </c>
      <c r="C227" s="374" t="s">
        <v>276</v>
      </c>
      <c r="D227" s="374" t="s">
        <v>278</v>
      </c>
      <c r="E227" s="374" t="s">
        <v>654</v>
      </c>
      <c r="F227" s="362"/>
      <c r="G227" s="393">
        <v>3000</v>
      </c>
      <c r="H227" s="131"/>
      <c r="I227" s="131"/>
      <c r="J227" s="429"/>
      <c r="K227" s="429"/>
      <c r="L227" s="429"/>
      <c r="M227" s="429"/>
      <c r="N227" s="229">
        <f t="shared" si="12"/>
        <v>0</v>
      </c>
      <c r="O227" s="240">
        <f t="shared" si="12"/>
        <v>3000</v>
      </c>
    </row>
    <row r="228" spans="1:15" s="380" customFormat="1" ht="51" customHeight="1">
      <c r="A228" s="496" t="s">
        <v>610</v>
      </c>
      <c r="B228" s="394">
        <v>904</v>
      </c>
      <c r="C228" s="362" t="s">
        <v>276</v>
      </c>
      <c r="D228" s="362" t="s">
        <v>278</v>
      </c>
      <c r="E228" s="377" t="s">
        <v>655</v>
      </c>
      <c r="F228" s="377"/>
      <c r="G228" s="395">
        <v>3000</v>
      </c>
      <c r="H228" s="355"/>
      <c r="I228" s="355"/>
      <c r="J228" s="460"/>
      <c r="K228" s="460"/>
      <c r="L228" s="460"/>
      <c r="M228" s="429"/>
      <c r="N228" s="229">
        <f t="shared" si="12"/>
        <v>0</v>
      </c>
      <c r="O228" s="240">
        <f t="shared" si="12"/>
        <v>3000</v>
      </c>
    </row>
    <row r="229" spans="1:15" s="380" customFormat="1" ht="24.75" customHeight="1">
      <c r="A229" s="496" t="s">
        <v>201</v>
      </c>
      <c r="B229" s="392">
        <v>904</v>
      </c>
      <c r="C229" s="362" t="s">
        <v>276</v>
      </c>
      <c r="D229" s="362" t="s">
        <v>278</v>
      </c>
      <c r="E229" s="377" t="s">
        <v>655</v>
      </c>
      <c r="F229" s="362" t="s">
        <v>169</v>
      </c>
      <c r="G229" s="393">
        <v>3000</v>
      </c>
      <c r="H229" s="131"/>
      <c r="I229" s="131"/>
      <c r="J229" s="429"/>
      <c r="K229" s="429"/>
      <c r="L229" s="429"/>
      <c r="M229" s="429"/>
      <c r="N229" s="229">
        <v>0</v>
      </c>
      <c r="O229" s="240">
        <f>G229+N229</f>
        <v>3000</v>
      </c>
    </row>
    <row r="230" spans="1:15" ht="15.75">
      <c r="A230" s="467" t="s">
        <v>222</v>
      </c>
      <c r="B230" s="185">
        <v>909</v>
      </c>
      <c r="C230" s="58" t="s">
        <v>275</v>
      </c>
      <c r="D230" s="58"/>
      <c r="E230" s="58"/>
      <c r="F230" s="58"/>
      <c r="G230" s="231">
        <v>1165003.97</v>
      </c>
      <c r="H230" s="131"/>
      <c r="I230" s="131"/>
      <c r="J230" s="131"/>
      <c r="K230" s="131"/>
      <c r="L230" s="167">
        <v>112</v>
      </c>
      <c r="M230" s="167">
        <f aca="true" t="shared" si="13" ref="M230:O233">M231</f>
        <v>1027.7</v>
      </c>
      <c r="N230" s="451">
        <f t="shared" si="13"/>
        <v>858670</v>
      </c>
      <c r="O230" s="508">
        <f t="shared" si="13"/>
        <v>2023673.97</v>
      </c>
    </row>
    <row r="231" spans="1:15" ht="15.75">
      <c r="A231" s="468" t="s">
        <v>298</v>
      </c>
      <c r="B231" s="13">
        <v>909</v>
      </c>
      <c r="C231" s="18" t="s">
        <v>275</v>
      </c>
      <c r="D231" s="18" t="s">
        <v>274</v>
      </c>
      <c r="E231" s="18"/>
      <c r="F231" s="18"/>
      <c r="G231" s="232">
        <v>1165003.97</v>
      </c>
      <c r="H231" s="131"/>
      <c r="I231" s="131"/>
      <c r="J231" s="131"/>
      <c r="K231" s="131"/>
      <c r="L231" s="168">
        <v>112</v>
      </c>
      <c r="M231" s="168">
        <f t="shared" si="13"/>
        <v>1027.7</v>
      </c>
      <c r="N231" s="509">
        <f t="shared" si="13"/>
        <v>858670</v>
      </c>
      <c r="O231" s="510">
        <f t="shared" si="13"/>
        <v>2023673.97</v>
      </c>
    </row>
    <row r="232" spans="1:15" ht="47.25">
      <c r="A232" s="469" t="s">
        <v>531</v>
      </c>
      <c r="B232" s="186">
        <v>909</v>
      </c>
      <c r="C232" s="7" t="s">
        <v>275</v>
      </c>
      <c r="D232" s="7" t="s">
        <v>274</v>
      </c>
      <c r="E232" s="7" t="s">
        <v>125</v>
      </c>
      <c r="F232" s="7"/>
      <c r="G232" s="233">
        <v>1165003.97</v>
      </c>
      <c r="H232" s="131"/>
      <c r="I232" s="131"/>
      <c r="J232" s="131"/>
      <c r="K232" s="131"/>
      <c r="L232" s="169">
        <v>112</v>
      </c>
      <c r="M232" s="169">
        <f t="shared" si="13"/>
        <v>1027.7</v>
      </c>
      <c r="N232" s="229">
        <f t="shared" si="13"/>
        <v>858670</v>
      </c>
      <c r="O232" s="240">
        <f t="shared" si="13"/>
        <v>2023673.97</v>
      </c>
    </row>
    <row r="233" spans="1:15" ht="31.5">
      <c r="A233" s="469" t="s">
        <v>533</v>
      </c>
      <c r="B233" s="186">
        <v>909</v>
      </c>
      <c r="C233" s="7" t="s">
        <v>275</v>
      </c>
      <c r="D233" s="7" t="s">
        <v>274</v>
      </c>
      <c r="E233" s="7" t="s">
        <v>124</v>
      </c>
      <c r="F233" s="7"/>
      <c r="G233" s="233">
        <v>1165003.97</v>
      </c>
      <c r="H233" s="131"/>
      <c r="I233" s="131"/>
      <c r="J233" s="131"/>
      <c r="K233" s="131"/>
      <c r="L233" s="169">
        <v>112</v>
      </c>
      <c r="M233" s="169">
        <f t="shared" si="13"/>
        <v>1027.7</v>
      </c>
      <c r="N233" s="229">
        <f t="shared" si="13"/>
        <v>858670</v>
      </c>
      <c r="O233" s="240">
        <f t="shared" si="13"/>
        <v>2023673.97</v>
      </c>
    </row>
    <row r="234" spans="1:15" ht="31.5">
      <c r="A234" s="107" t="s">
        <v>162</v>
      </c>
      <c r="B234" s="186">
        <v>909</v>
      </c>
      <c r="C234" s="7" t="s">
        <v>275</v>
      </c>
      <c r="D234" s="7" t="s">
        <v>274</v>
      </c>
      <c r="E234" s="7" t="s">
        <v>123</v>
      </c>
      <c r="F234" s="7"/>
      <c r="G234" s="233">
        <v>1165003.97</v>
      </c>
      <c r="H234" s="131"/>
      <c r="I234" s="131"/>
      <c r="J234" s="131"/>
      <c r="K234" s="131"/>
      <c r="L234" s="169">
        <v>112</v>
      </c>
      <c r="M234" s="169">
        <f>M235+M239</f>
        <v>1027.7</v>
      </c>
      <c r="N234" s="229">
        <f>N235+N237</f>
        <v>858670</v>
      </c>
      <c r="O234" s="240">
        <f>O235+O237</f>
        <v>2023673.97</v>
      </c>
    </row>
    <row r="235" spans="1:15" ht="15.75">
      <c r="A235" s="107" t="s">
        <v>163</v>
      </c>
      <c r="B235" s="186">
        <v>909</v>
      </c>
      <c r="C235" s="7" t="s">
        <v>275</v>
      </c>
      <c r="D235" s="7" t="s">
        <v>274</v>
      </c>
      <c r="E235" s="7" t="s">
        <v>122</v>
      </c>
      <c r="F235" s="7"/>
      <c r="G235" s="233">
        <v>1004668.97</v>
      </c>
      <c r="H235" s="131"/>
      <c r="I235" s="131"/>
      <c r="J235" s="131"/>
      <c r="K235" s="131"/>
      <c r="L235" s="169">
        <v>112</v>
      </c>
      <c r="M235" s="169">
        <f>M237</f>
        <v>977.7</v>
      </c>
      <c r="N235" s="229">
        <f>N236</f>
        <v>858670</v>
      </c>
      <c r="O235" s="240">
        <f>O236</f>
        <v>1863338.97</v>
      </c>
    </row>
    <row r="236" spans="1:15" ht="31.5">
      <c r="A236" s="107" t="s">
        <v>253</v>
      </c>
      <c r="B236" s="186">
        <v>909</v>
      </c>
      <c r="C236" s="7" t="s">
        <v>275</v>
      </c>
      <c r="D236" s="7" t="s">
        <v>274</v>
      </c>
      <c r="E236" s="7" t="s">
        <v>122</v>
      </c>
      <c r="F236" s="7" t="s">
        <v>218</v>
      </c>
      <c r="G236" s="233">
        <v>1004668.97</v>
      </c>
      <c r="H236" s="131"/>
      <c r="I236" s="131"/>
      <c r="J236" s="131"/>
      <c r="K236" s="131"/>
      <c r="L236" s="169">
        <v>112</v>
      </c>
      <c r="M236" s="169">
        <f>M238</f>
        <v>623.4</v>
      </c>
      <c r="N236" s="229">
        <v>858670</v>
      </c>
      <c r="O236" s="240">
        <f>G236+N236</f>
        <v>1863338.97</v>
      </c>
    </row>
    <row r="237" spans="1:15" s="413" customFormat="1" ht="35.25" customHeight="1">
      <c r="A237" s="107" t="s">
        <v>621</v>
      </c>
      <c r="B237" s="186">
        <v>909</v>
      </c>
      <c r="C237" s="7" t="s">
        <v>275</v>
      </c>
      <c r="D237" s="7" t="s">
        <v>274</v>
      </c>
      <c r="E237" s="7" t="s">
        <v>620</v>
      </c>
      <c r="F237" s="7"/>
      <c r="G237" s="233">
        <v>160335</v>
      </c>
      <c r="H237" s="397"/>
      <c r="I237" s="397"/>
      <c r="J237" s="397"/>
      <c r="K237" s="397"/>
      <c r="L237" s="417">
        <v>112</v>
      </c>
      <c r="M237" s="417">
        <v>977.7</v>
      </c>
      <c r="N237" s="229">
        <f>N241</f>
        <v>0</v>
      </c>
      <c r="O237" s="240">
        <f>O241</f>
        <v>160335</v>
      </c>
    </row>
    <row r="238" spans="1:15" s="413" customFormat="1" ht="15.75" hidden="1">
      <c r="A238" s="474" t="s">
        <v>266</v>
      </c>
      <c r="B238" s="192"/>
      <c r="C238" s="7" t="s">
        <v>275</v>
      </c>
      <c r="D238" s="7" t="s">
        <v>274</v>
      </c>
      <c r="E238" s="7" t="s">
        <v>46</v>
      </c>
      <c r="F238" s="7" t="s">
        <v>484</v>
      </c>
      <c r="G238" s="233">
        <v>0</v>
      </c>
      <c r="H238" s="397"/>
      <c r="I238" s="397"/>
      <c r="J238" s="397"/>
      <c r="K238" s="397"/>
      <c r="L238" s="417"/>
      <c r="M238" s="417">
        <v>623.4</v>
      </c>
      <c r="N238" s="229">
        <v>0</v>
      </c>
      <c r="O238" s="240">
        <v>0</v>
      </c>
    </row>
    <row r="239" spans="1:15" s="413" customFormat="1" ht="31.5" hidden="1">
      <c r="A239" s="107" t="s">
        <v>47</v>
      </c>
      <c r="B239" s="187"/>
      <c r="C239" s="7" t="s">
        <v>275</v>
      </c>
      <c r="D239" s="7" t="s">
        <v>274</v>
      </c>
      <c r="E239" s="7" t="s">
        <v>48</v>
      </c>
      <c r="F239" s="7"/>
      <c r="G239" s="233">
        <v>0</v>
      </c>
      <c r="H239" s="397"/>
      <c r="I239" s="397"/>
      <c r="J239" s="397"/>
      <c r="K239" s="397"/>
      <c r="L239" s="417"/>
      <c r="M239" s="417">
        <v>50</v>
      </c>
      <c r="N239" s="229">
        <v>0</v>
      </c>
      <c r="O239" s="240">
        <v>0</v>
      </c>
    </row>
    <row r="240" spans="1:15" s="413" customFormat="1" ht="31.5" hidden="1">
      <c r="A240" s="107" t="s">
        <v>253</v>
      </c>
      <c r="B240" s="187"/>
      <c r="C240" s="7" t="s">
        <v>275</v>
      </c>
      <c r="D240" s="7" t="s">
        <v>274</v>
      </c>
      <c r="E240" s="7" t="s">
        <v>48</v>
      </c>
      <c r="F240" s="7" t="s">
        <v>218</v>
      </c>
      <c r="G240" s="233">
        <v>0</v>
      </c>
      <c r="H240" s="397"/>
      <c r="I240" s="397"/>
      <c r="J240" s="397"/>
      <c r="K240" s="397"/>
      <c r="L240" s="417"/>
      <c r="M240" s="417">
        <v>50</v>
      </c>
      <c r="N240" s="229">
        <v>0</v>
      </c>
      <c r="O240" s="240">
        <v>0</v>
      </c>
    </row>
    <row r="241" spans="1:15" s="413" customFormat="1" ht="31.5">
      <c r="A241" s="107" t="s">
        <v>253</v>
      </c>
      <c r="B241" s="186">
        <v>909</v>
      </c>
      <c r="C241" s="7" t="s">
        <v>275</v>
      </c>
      <c r="D241" s="7" t="s">
        <v>274</v>
      </c>
      <c r="E241" s="7" t="s">
        <v>620</v>
      </c>
      <c r="F241" s="7" t="s">
        <v>218</v>
      </c>
      <c r="G241" s="233">
        <v>160335</v>
      </c>
      <c r="H241" s="397"/>
      <c r="I241" s="397"/>
      <c r="J241" s="397"/>
      <c r="K241" s="397"/>
      <c r="L241" s="417">
        <v>112</v>
      </c>
      <c r="M241" s="417">
        <v>977.7</v>
      </c>
      <c r="N241" s="229">
        <v>0</v>
      </c>
      <c r="O241" s="240">
        <f>G241+N241</f>
        <v>160335</v>
      </c>
    </row>
    <row r="242" spans="1:15" ht="15.75" hidden="1">
      <c r="A242" s="467" t="s">
        <v>166</v>
      </c>
      <c r="B242" s="185">
        <v>909</v>
      </c>
      <c r="C242" s="19" t="s">
        <v>297</v>
      </c>
      <c r="D242" s="19"/>
      <c r="E242" s="19"/>
      <c r="F242" s="19"/>
      <c r="G242" s="224">
        <v>0</v>
      </c>
      <c r="H242" s="131"/>
      <c r="I242" s="131"/>
      <c r="J242" s="131"/>
      <c r="K242" s="131"/>
      <c r="L242" s="144"/>
      <c r="M242" s="144">
        <f aca="true" t="shared" si="14" ref="M242:M247">M243</f>
        <v>9</v>
      </c>
      <c r="N242" s="451">
        <f aca="true" t="shared" si="15" ref="N242:O247">N243</f>
        <v>0</v>
      </c>
      <c r="O242" s="508">
        <f t="shared" si="15"/>
        <v>0</v>
      </c>
    </row>
    <row r="243" spans="1:15" ht="15.75" hidden="1">
      <c r="A243" s="468" t="s">
        <v>165</v>
      </c>
      <c r="B243" s="13">
        <v>909</v>
      </c>
      <c r="C243" s="12" t="s">
        <v>297</v>
      </c>
      <c r="D243" s="12" t="s">
        <v>277</v>
      </c>
      <c r="E243" s="12"/>
      <c r="F243" s="12"/>
      <c r="G243" s="219">
        <v>0</v>
      </c>
      <c r="H243" s="131"/>
      <c r="I243" s="131"/>
      <c r="J243" s="131"/>
      <c r="K243" s="131"/>
      <c r="L243" s="125"/>
      <c r="M243" s="125">
        <f t="shared" si="14"/>
        <v>9</v>
      </c>
      <c r="N243" s="509">
        <f t="shared" si="15"/>
        <v>0</v>
      </c>
      <c r="O243" s="510">
        <f t="shared" si="15"/>
        <v>0</v>
      </c>
    </row>
    <row r="244" spans="1:15" ht="47.25" hidden="1">
      <c r="A244" s="107" t="s">
        <v>531</v>
      </c>
      <c r="B244" s="186">
        <v>909</v>
      </c>
      <c r="C244" s="4" t="s">
        <v>297</v>
      </c>
      <c r="D244" s="4" t="s">
        <v>277</v>
      </c>
      <c r="E244" s="4" t="s">
        <v>125</v>
      </c>
      <c r="F244" s="4"/>
      <c r="G244" s="220">
        <v>0</v>
      </c>
      <c r="H244" s="131"/>
      <c r="I244" s="131"/>
      <c r="J244" s="131"/>
      <c r="K244" s="131"/>
      <c r="L244" s="127"/>
      <c r="M244" s="127">
        <f t="shared" si="14"/>
        <v>9</v>
      </c>
      <c r="N244" s="229">
        <f t="shared" si="15"/>
        <v>0</v>
      </c>
      <c r="O244" s="240">
        <f t="shared" si="15"/>
        <v>0</v>
      </c>
    </row>
    <row r="245" spans="1:15" ht="47.25" hidden="1">
      <c r="A245" s="107" t="s">
        <v>536</v>
      </c>
      <c r="B245" s="186">
        <v>909</v>
      </c>
      <c r="C245" s="4" t="s">
        <v>297</v>
      </c>
      <c r="D245" s="4" t="s">
        <v>277</v>
      </c>
      <c r="E245" s="4" t="s">
        <v>139</v>
      </c>
      <c r="F245" s="4"/>
      <c r="G245" s="220">
        <v>0</v>
      </c>
      <c r="H245" s="131"/>
      <c r="I245" s="131"/>
      <c r="J245" s="131"/>
      <c r="K245" s="131"/>
      <c r="L245" s="127"/>
      <c r="M245" s="127">
        <f t="shared" si="14"/>
        <v>9</v>
      </c>
      <c r="N245" s="229">
        <f t="shared" si="15"/>
        <v>0</v>
      </c>
      <c r="O245" s="240">
        <f t="shared" si="15"/>
        <v>0</v>
      </c>
    </row>
    <row r="246" spans="1:15" ht="31.5" hidden="1">
      <c r="A246" s="107" t="s">
        <v>50</v>
      </c>
      <c r="B246" s="186">
        <v>909</v>
      </c>
      <c r="C246" s="4" t="s">
        <v>297</v>
      </c>
      <c r="D246" s="4" t="s">
        <v>277</v>
      </c>
      <c r="E246" s="4" t="s">
        <v>138</v>
      </c>
      <c r="F246" s="4"/>
      <c r="G246" s="220">
        <v>0</v>
      </c>
      <c r="H246" s="131"/>
      <c r="I246" s="131"/>
      <c r="J246" s="131"/>
      <c r="K246" s="131"/>
      <c r="L246" s="127"/>
      <c r="M246" s="127">
        <f t="shared" si="14"/>
        <v>9</v>
      </c>
      <c r="N246" s="229">
        <f t="shared" si="15"/>
        <v>0</v>
      </c>
      <c r="O246" s="240">
        <f t="shared" si="15"/>
        <v>0</v>
      </c>
    </row>
    <row r="247" spans="1:15" ht="31.5" hidden="1">
      <c r="A247" s="107" t="s">
        <v>51</v>
      </c>
      <c r="B247" s="186">
        <v>909</v>
      </c>
      <c r="C247" s="4" t="s">
        <v>297</v>
      </c>
      <c r="D247" s="4" t="s">
        <v>277</v>
      </c>
      <c r="E247" s="4" t="s">
        <v>137</v>
      </c>
      <c r="F247" s="4"/>
      <c r="G247" s="220">
        <v>0</v>
      </c>
      <c r="H247" s="131"/>
      <c r="I247" s="131"/>
      <c r="J247" s="131"/>
      <c r="K247" s="131"/>
      <c r="L247" s="127"/>
      <c r="M247" s="127">
        <f t="shared" si="14"/>
        <v>9</v>
      </c>
      <c r="N247" s="229">
        <f t="shared" si="15"/>
        <v>0</v>
      </c>
      <c r="O247" s="240">
        <f t="shared" si="15"/>
        <v>0</v>
      </c>
    </row>
    <row r="248" spans="1:15" ht="15.75" hidden="1">
      <c r="A248" s="474" t="s">
        <v>201</v>
      </c>
      <c r="B248" s="186">
        <v>909</v>
      </c>
      <c r="C248" s="4" t="s">
        <v>297</v>
      </c>
      <c r="D248" s="4" t="s">
        <v>277</v>
      </c>
      <c r="E248" s="4" t="s">
        <v>137</v>
      </c>
      <c r="F248" s="4" t="s">
        <v>169</v>
      </c>
      <c r="G248" s="220">
        <v>0</v>
      </c>
      <c r="H248" s="131"/>
      <c r="I248" s="131"/>
      <c r="J248" s="131"/>
      <c r="K248" s="131"/>
      <c r="L248" s="127"/>
      <c r="M248" s="127">
        <v>9</v>
      </c>
      <c r="N248" s="229">
        <v>0</v>
      </c>
      <c r="O248" s="240">
        <f>G248+N248</f>
        <v>0</v>
      </c>
    </row>
    <row r="249" spans="1:15" ht="31.5" hidden="1">
      <c r="A249" s="107" t="s">
        <v>202</v>
      </c>
      <c r="B249" s="187"/>
      <c r="C249" s="4" t="s">
        <v>297</v>
      </c>
      <c r="D249" s="4" t="s">
        <v>277</v>
      </c>
      <c r="E249" s="4" t="s">
        <v>52</v>
      </c>
      <c r="F249" s="4" t="s">
        <v>200</v>
      </c>
      <c r="G249" s="220">
        <v>0</v>
      </c>
      <c r="H249" s="131"/>
      <c r="I249" s="131"/>
      <c r="J249" s="131"/>
      <c r="K249" s="131"/>
      <c r="L249" s="127"/>
      <c r="M249" s="127">
        <v>9</v>
      </c>
      <c r="N249" s="229">
        <v>0</v>
      </c>
      <c r="O249" s="240">
        <v>0</v>
      </c>
    </row>
    <row r="250" spans="1:15" ht="16.5" thickBot="1">
      <c r="A250" s="497" t="s">
        <v>283</v>
      </c>
      <c r="B250" s="498"/>
      <c r="C250" s="499"/>
      <c r="D250" s="499"/>
      <c r="E250" s="499"/>
      <c r="F250" s="499"/>
      <c r="G250" s="500">
        <v>6498118.18</v>
      </c>
      <c r="H250" s="501"/>
      <c r="I250" s="501"/>
      <c r="J250" s="501"/>
      <c r="K250" s="501"/>
      <c r="L250" s="502">
        <v>238</v>
      </c>
      <c r="M250" s="502">
        <f>M242+M230+M137+M110+M96+M87+M11</f>
        <v>3869.1000000000004</v>
      </c>
      <c r="N250" s="253">
        <f>N11+N87+N110+N137+N230+N242</f>
        <v>1068000</v>
      </c>
      <c r="O250" s="254">
        <f>G250+N250</f>
        <v>7566118.18</v>
      </c>
    </row>
    <row r="251" spans="3:6" ht="12.75">
      <c r="C251" s="172"/>
      <c r="D251" s="172"/>
      <c r="E251" s="172"/>
      <c r="F251" s="172"/>
    </row>
    <row r="252" spans="3:6" ht="12.75">
      <c r="C252" s="172"/>
      <c r="D252" s="172"/>
      <c r="E252" s="172"/>
      <c r="F252" s="172"/>
    </row>
    <row r="253" spans="3:6" ht="12.75">
      <c r="C253" s="172"/>
      <c r="D253" s="172"/>
      <c r="E253" s="172"/>
      <c r="F253" s="172"/>
    </row>
    <row r="254" spans="3:6" ht="12.75">
      <c r="C254" s="172"/>
      <c r="D254" s="172"/>
      <c r="E254" s="172"/>
      <c r="F254" s="172"/>
    </row>
    <row r="255" spans="3:6" ht="12.75">
      <c r="C255" s="172"/>
      <c r="D255" s="172"/>
      <c r="E255" s="172"/>
      <c r="F255" s="172"/>
    </row>
    <row r="256" spans="3:6" ht="12.75">
      <c r="C256" s="172"/>
      <c r="D256" s="172"/>
      <c r="E256" s="172"/>
      <c r="F256" s="172"/>
    </row>
    <row r="257" spans="3:6" ht="12.75">
      <c r="C257" s="172"/>
      <c r="D257" s="172"/>
      <c r="E257" s="172"/>
      <c r="F257" s="172"/>
    </row>
    <row r="258" spans="3:6" ht="12.75">
      <c r="C258" s="172"/>
      <c r="D258" s="172"/>
      <c r="E258" s="172"/>
      <c r="F258" s="172"/>
    </row>
    <row r="259" spans="3:6" ht="12.75">
      <c r="C259" s="172"/>
      <c r="D259" s="172"/>
      <c r="E259" s="172"/>
      <c r="F259" s="172"/>
    </row>
    <row r="260" spans="3:6" ht="12.75">
      <c r="C260" s="172"/>
      <c r="D260" s="172"/>
      <c r="E260" s="172"/>
      <c r="F260" s="172"/>
    </row>
    <row r="261" spans="3:6" ht="12.75">
      <c r="C261" s="172"/>
      <c r="D261" s="172"/>
      <c r="E261" s="172"/>
      <c r="F261" s="172"/>
    </row>
    <row r="262" spans="3:6" ht="12.75">
      <c r="C262" s="172"/>
      <c r="D262" s="172"/>
      <c r="E262" s="172"/>
      <c r="F262" s="172"/>
    </row>
    <row r="263" spans="3:6" ht="12.75">
      <c r="C263" s="172"/>
      <c r="D263" s="172"/>
      <c r="E263" s="172"/>
      <c r="F263" s="172"/>
    </row>
    <row r="264" spans="3:6" ht="12.75">
      <c r="C264" s="172"/>
      <c r="D264" s="172"/>
      <c r="E264" s="172"/>
      <c r="F264" s="172"/>
    </row>
    <row r="265" spans="3:6" ht="12.75">
      <c r="C265" s="172"/>
      <c r="D265" s="172"/>
      <c r="E265" s="172"/>
      <c r="F265" s="172"/>
    </row>
    <row r="266" spans="3:6" ht="12.75">
      <c r="C266" s="172"/>
      <c r="D266" s="172"/>
      <c r="E266" s="172"/>
      <c r="F266" s="172"/>
    </row>
    <row r="267" spans="3:6" ht="12.75">
      <c r="C267" s="172"/>
      <c r="D267" s="172"/>
      <c r="E267" s="172"/>
      <c r="F267" s="172"/>
    </row>
    <row r="268" spans="3:6" ht="12.75">
      <c r="C268" s="172"/>
      <c r="D268" s="172"/>
      <c r="E268" s="172"/>
      <c r="F268" s="172"/>
    </row>
    <row r="269" spans="3:6" ht="12.75">
      <c r="C269" s="172"/>
      <c r="D269" s="172"/>
      <c r="E269" s="172"/>
      <c r="F269" s="172"/>
    </row>
    <row r="270" spans="3:6" ht="12.75">
      <c r="C270" s="172"/>
      <c r="D270" s="172"/>
      <c r="E270" s="172"/>
      <c r="F270" s="172"/>
    </row>
    <row r="271" spans="3:6" ht="12.75">
      <c r="C271" s="172"/>
      <c r="D271" s="172"/>
      <c r="E271" s="172"/>
      <c r="F271" s="172"/>
    </row>
    <row r="272" spans="3:6" ht="12.75">
      <c r="C272" s="172"/>
      <c r="D272" s="172"/>
      <c r="E272" s="172"/>
      <c r="F272" s="172"/>
    </row>
    <row r="273" spans="3:6" ht="12.75">
      <c r="C273" s="172"/>
      <c r="D273" s="172"/>
      <c r="E273" s="172"/>
      <c r="F273" s="172"/>
    </row>
    <row r="274" spans="3:6" ht="12.75">
      <c r="C274" s="172"/>
      <c r="D274" s="172"/>
      <c r="E274" s="172"/>
      <c r="F274" s="172"/>
    </row>
    <row r="275" spans="3:6" ht="12.75">
      <c r="C275" s="172"/>
      <c r="D275" s="172"/>
      <c r="E275" s="172"/>
      <c r="F275" s="172"/>
    </row>
    <row r="276" spans="3:6" ht="12.75">
      <c r="C276" s="172"/>
      <c r="D276" s="172"/>
      <c r="E276" s="172"/>
      <c r="F276" s="172"/>
    </row>
    <row r="277" spans="3:6" ht="12.75">
      <c r="C277" s="172"/>
      <c r="D277" s="172"/>
      <c r="E277" s="172"/>
      <c r="F277" s="172"/>
    </row>
    <row r="278" spans="3:6" ht="12.75">
      <c r="C278" s="172"/>
      <c r="D278" s="172"/>
      <c r="E278" s="172"/>
      <c r="F278" s="172"/>
    </row>
  </sheetData>
  <sheetProtection/>
  <mergeCells count="7">
    <mergeCell ref="A3:O3"/>
    <mergeCell ref="A7:O7"/>
    <mergeCell ref="A5:G5"/>
    <mergeCell ref="A6:G6"/>
    <mergeCell ref="A4:G4"/>
    <mergeCell ref="A1:O1"/>
    <mergeCell ref="A2:O2"/>
  </mergeCells>
  <printOptions/>
  <pageMargins left="0.31496062992125984" right="0.2362204724409449" top="0.2755905511811024" bottom="0.3937007874015748" header="0.35433070866141736" footer="0.31496062992125984"/>
  <pageSetup fitToHeight="3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275"/>
  <sheetViews>
    <sheetView view="pageBreakPreview" zoomScale="75" zoomScaleSheetLayoutView="75" zoomScalePageLayoutView="0" workbookViewId="0" topLeftCell="A190">
      <selection activeCell="A220" sqref="A220:M220"/>
    </sheetView>
  </sheetViews>
  <sheetFormatPr defaultColWidth="9.00390625" defaultRowHeight="12.75"/>
  <cols>
    <col min="1" max="1" width="85.25390625" style="117" customWidth="1"/>
    <col min="2" max="2" width="16.25390625" style="117" customWidth="1"/>
    <col min="3" max="3" width="8.375" style="117" customWidth="1"/>
    <col min="4" max="4" width="9.25390625" style="117" customWidth="1"/>
    <col min="5" max="5" width="15.125" style="117" customWidth="1"/>
    <col min="6" max="6" width="9.125" style="117" customWidth="1"/>
    <col min="7" max="7" width="13.125" style="117" customWidth="1"/>
    <col min="8" max="8" width="10.75390625" style="117" hidden="1" customWidth="1"/>
    <col min="9" max="10" width="9.875" style="117" hidden="1" customWidth="1"/>
    <col min="11" max="11" width="25.00390625" style="117" hidden="1" customWidth="1"/>
    <col min="12" max="12" width="11.875" style="117" hidden="1" customWidth="1"/>
    <col min="13" max="13" width="13.00390625" style="237" customWidth="1"/>
    <col min="14" max="16384" width="9.125" style="117" customWidth="1"/>
  </cols>
  <sheetData>
    <row r="1" spans="1:13" ht="15.75">
      <c r="A1" s="646" t="s">
        <v>104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spans="1:13" ht="15.75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</row>
    <row r="3" spans="1:13" ht="15.75">
      <c r="A3" s="646" t="s">
        <v>578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1:13" ht="8.25" customHeight="1">
      <c r="A4" s="646"/>
      <c r="B4" s="646"/>
      <c r="C4" s="646"/>
      <c r="D4" s="646"/>
      <c r="E4" s="646"/>
      <c r="F4" s="646"/>
      <c r="G4" s="646"/>
      <c r="H4" s="43"/>
      <c r="I4" s="43"/>
      <c r="J4" s="43"/>
      <c r="K4" s="43"/>
      <c r="L4" s="43"/>
      <c r="M4" s="337"/>
    </row>
    <row r="5" spans="1:13" ht="0.75" customHeight="1" hidden="1">
      <c r="A5" s="646"/>
      <c r="B5" s="646"/>
      <c r="C5" s="646"/>
      <c r="D5" s="646"/>
      <c r="E5" s="646"/>
      <c r="F5" s="646"/>
      <c r="G5" s="646"/>
      <c r="H5" s="43"/>
      <c r="I5" s="43"/>
      <c r="J5" s="43"/>
      <c r="K5" s="43"/>
      <c r="L5" s="43"/>
      <c r="M5" s="337"/>
    </row>
    <row r="6" spans="1:13" ht="17.25" customHeight="1" hidden="1">
      <c r="A6" s="646"/>
      <c r="B6" s="646"/>
      <c r="C6" s="646"/>
      <c r="D6" s="646"/>
      <c r="E6" s="646"/>
      <c r="F6" s="646"/>
      <c r="G6" s="646"/>
      <c r="H6" s="43"/>
      <c r="I6" s="43"/>
      <c r="J6" s="43"/>
      <c r="K6" s="43"/>
      <c r="L6" s="43"/>
      <c r="M6" s="337"/>
    </row>
    <row r="7" spans="1:13" ht="30" customHeight="1">
      <c r="A7" s="647" t="s">
        <v>589</v>
      </c>
      <c r="B7" s="647"/>
      <c r="C7" s="647"/>
      <c r="D7" s="647"/>
      <c r="E7" s="647"/>
      <c r="F7" s="647"/>
      <c r="G7" s="647"/>
      <c r="H7" s="647"/>
      <c r="I7" s="647"/>
      <c r="J7" s="320"/>
      <c r="K7" s="43"/>
      <c r="L7" s="43"/>
      <c r="M7" s="337"/>
    </row>
    <row r="8" spans="1:13" ht="22.5" customHeight="1">
      <c r="A8" s="319"/>
      <c r="B8" s="319"/>
      <c r="C8" s="319"/>
      <c r="D8" s="319"/>
      <c r="E8" s="319"/>
      <c r="F8" s="319"/>
      <c r="G8" s="319"/>
      <c r="H8" s="319"/>
      <c r="I8" s="319"/>
      <c r="J8" s="320"/>
      <c r="K8" s="43"/>
      <c r="L8" s="43"/>
      <c r="M8" s="318" t="s">
        <v>433</v>
      </c>
    </row>
    <row r="9" spans="1:13" ht="55.5" customHeight="1">
      <c r="A9" s="118" t="s">
        <v>268</v>
      </c>
      <c r="B9" s="119" t="s">
        <v>110</v>
      </c>
      <c r="C9" s="118" t="s">
        <v>269</v>
      </c>
      <c r="D9" s="118" t="s">
        <v>290</v>
      </c>
      <c r="E9" s="119" t="s">
        <v>271</v>
      </c>
      <c r="F9" s="119" t="s">
        <v>272</v>
      </c>
      <c r="G9" s="119" t="s">
        <v>522</v>
      </c>
      <c r="H9" s="213"/>
      <c r="I9" s="214"/>
      <c r="J9" s="185"/>
      <c r="K9" s="185"/>
      <c r="L9" s="118" t="s">
        <v>497</v>
      </c>
      <c r="M9" s="238" t="s">
        <v>590</v>
      </c>
    </row>
    <row r="10" spans="1:13" ht="27.75" customHeight="1">
      <c r="A10" s="321" t="s">
        <v>382</v>
      </c>
      <c r="B10" s="210">
        <v>909</v>
      </c>
      <c r="C10" s="118"/>
      <c r="D10" s="118"/>
      <c r="E10" s="119"/>
      <c r="F10" s="119"/>
      <c r="G10" s="235">
        <f>G11+G79+G122+G135+G224+G242</f>
        <v>4641670.67</v>
      </c>
      <c r="H10" s="213"/>
      <c r="I10" s="214"/>
      <c r="J10" s="185"/>
      <c r="K10" s="185"/>
      <c r="L10" s="118"/>
      <c r="M10" s="235">
        <f>M11+M79+M88+M102+M135+M234+M224+M242</f>
        <v>4791099.39</v>
      </c>
    </row>
    <row r="11" spans="1:13" ht="24.75" customHeight="1">
      <c r="A11" s="120" t="s">
        <v>295</v>
      </c>
      <c r="B11" s="185">
        <v>909</v>
      </c>
      <c r="C11" s="31" t="s">
        <v>274</v>
      </c>
      <c r="D11" s="31"/>
      <c r="E11" s="31"/>
      <c r="F11" s="31"/>
      <c r="G11" s="236">
        <f>G12+G17+G27+G48+G57+G62</f>
        <v>2341052</v>
      </c>
      <c r="H11" s="213"/>
      <c r="I11" s="214"/>
      <c r="J11" s="185"/>
      <c r="K11" s="185"/>
      <c r="L11" s="212">
        <v>24</v>
      </c>
      <c r="M11" s="236">
        <f>M12+M17+M27+M48+M62+M57</f>
        <v>2313052</v>
      </c>
    </row>
    <row r="12" spans="1:13" ht="34.5" customHeight="1">
      <c r="A12" s="122" t="s">
        <v>196</v>
      </c>
      <c r="B12" s="13">
        <v>909</v>
      </c>
      <c r="C12" s="11" t="s">
        <v>274</v>
      </c>
      <c r="D12" s="11" t="s">
        <v>277</v>
      </c>
      <c r="E12" s="11"/>
      <c r="F12" s="11"/>
      <c r="G12" s="217">
        <f>G13</f>
        <v>734172</v>
      </c>
      <c r="H12" s="40"/>
      <c r="I12" s="15"/>
      <c r="J12" s="5"/>
      <c r="K12" s="5"/>
      <c r="L12" s="121"/>
      <c r="M12" s="217">
        <f>M13</f>
        <v>734172</v>
      </c>
    </row>
    <row r="13" spans="1:13" ht="24" customHeight="1">
      <c r="A13" s="123" t="s">
        <v>143</v>
      </c>
      <c r="B13" s="186">
        <v>909</v>
      </c>
      <c r="C13" s="7" t="s">
        <v>274</v>
      </c>
      <c r="D13" s="7" t="s">
        <v>277</v>
      </c>
      <c r="E13" s="7" t="s">
        <v>144</v>
      </c>
      <c r="F13" s="11"/>
      <c r="G13" s="218">
        <f>G14</f>
        <v>734172</v>
      </c>
      <c r="H13" s="40"/>
      <c r="I13" s="15"/>
      <c r="J13" s="5"/>
      <c r="K13" s="5"/>
      <c r="L13" s="59"/>
      <c r="M13" s="218">
        <f>M14</f>
        <v>734172</v>
      </c>
    </row>
    <row r="14" spans="1:13" ht="33.75" customHeight="1">
      <c r="A14" s="123" t="s">
        <v>145</v>
      </c>
      <c r="B14" s="186">
        <v>909</v>
      </c>
      <c r="C14" s="7" t="s">
        <v>274</v>
      </c>
      <c r="D14" s="7" t="s">
        <v>277</v>
      </c>
      <c r="E14" s="7" t="s">
        <v>141</v>
      </c>
      <c r="F14" s="29"/>
      <c r="G14" s="218">
        <f>G15</f>
        <v>734172</v>
      </c>
      <c r="H14" s="322"/>
      <c r="I14" s="323"/>
      <c r="J14" s="186"/>
      <c r="K14" s="186"/>
      <c r="L14" s="59"/>
      <c r="M14" s="218">
        <f>M15</f>
        <v>734172</v>
      </c>
    </row>
    <row r="15" spans="1:13" ht="24.75" customHeight="1">
      <c r="A15" s="111" t="s">
        <v>146</v>
      </c>
      <c r="B15" s="186">
        <v>909</v>
      </c>
      <c r="C15" s="7" t="s">
        <v>274</v>
      </c>
      <c r="D15" s="7" t="s">
        <v>277</v>
      </c>
      <c r="E15" s="7" t="s">
        <v>142</v>
      </c>
      <c r="F15" s="45"/>
      <c r="G15" s="218">
        <f>G16</f>
        <v>734172</v>
      </c>
      <c r="H15" s="322"/>
      <c r="I15" s="323"/>
      <c r="J15" s="186"/>
      <c r="K15" s="186"/>
      <c r="L15" s="59"/>
      <c r="M15" s="218">
        <f>M16</f>
        <v>734172</v>
      </c>
    </row>
    <row r="16" spans="1:13" ht="51.75" customHeight="1">
      <c r="A16" s="123" t="s">
        <v>198</v>
      </c>
      <c r="B16" s="186">
        <v>909</v>
      </c>
      <c r="C16" s="29" t="s">
        <v>274</v>
      </c>
      <c r="D16" s="29" t="s">
        <v>277</v>
      </c>
      <c r="E16" s="7" t="s">
        <v>142</v>
      </c>
      <c r="F16" s="29" t="s">
        <v>168</v>
      </c>
      <c r="G16" s="218">
        <v>734172</v>
      </c>
      <c r="H16" s="322"/>
      <c r="I16" s="323"/>
      <c r="J16" s="186"/>
      <c r="K16" s="186"/>
      <c r="L16" s="59"/>
      <c r="M16" s="218">
        <v>734172</v>
      </c>
    </row>
    <row r="17" spans="1:13" ht="53.25" customHeight="1" hidden="1">
      <c r="A17" s="124" t="s">
        <v>250</v>
      </c>
      <c r="B17" s="13">
        <v>909</v>
      </c>
      <c r="C17" s="18" t="s">
        <v>274</v>
      </c>
      <c r="D17" s="18" t="s">
        <v>278</v>
      </c>
      <c r="E17" s="39"/>
      <c r="F17" s="30"/>
      <c r="G17" s="219">
        <f>G22</f>
        <v>0</v>
      </c>
      <c r="H17" s="324"/>
      <c r="I17" s="325"/>
      <c r="J17" s="326"/>
      <c r="K17" s="327"/>
      <c r="L17" s="125"/>
      <c r="M17" s="219">
        <f>M22</f>
        <v>0</v>
      </c>
    </row>
    <row r="18" spans="1:13" ht="39" customHeight="1" hidden="1">
      <c r="A18" s="126" t="s">
        <v>475</v>
      </c>
      <c r="B18" s="189"/>
      <c r="C18" s="7" t="s">
        <v>274</v>
      </c>
      <c r="D18" s="7" t="s">
        <v>278</v>
      </c>
      <c r="E18" s="7" t="s">
        <v>477</v>
      </c>
      <c r="F18" s="30"/>
      <c r="G18" s="220">
        <f>G19</f>
        <v>0</v>
      </c>
      <c r="H18" s="324"/>
      <c r="I18" s="325"/>
      <c r="J18" s="326"/>
      <c r="K18" s="327"/>
      <c r="L18" s="127"/>
      <c r="M18" s="220">
        <f>M19</f>
        <v>0</v>
      </c>
    </row>
    <row r="19" spans="1:13" ht="48.75" customHeight="1" hidden="1">
      <c r="A19" s="128" t="s">
        <v>223</v>
      </c>
      <c r="B19" s="190"/>
      <c r="C19" s="7" t="s">
        <v>274</v>
      </c>
      <c r="D19" s="7" t="s">
        <v>278</v>
      </c>
      <c r="E19" s="7" t="s">
        <v>257</v>
      </c>
      <c r="F19" s="8"/>
      <c r="G19" s="220">
        <f>G20</f>
        <v>0</v>
      </c>
      <c r="H19" s="324"/>
      <c r="I19" s="325"/>
      <c r="J19" s="326"/>
      <c r="K19" s="327"/>
      <c r="L19" s="127"/>
      <c r="M19" s="220">
        <f>M20</f>
        <v>0</v>
      </c>
    </row>
    <row r="20" spans="1:13" ht="24" customHeight="1" hidden="1">
      <c r="A20" s="123" t="s">
        <v>198</v>
      </c>
      <c r="B20" s="186"/>
      <c r="C20" s="7" t="s">
        <v>274</v>
      </c>
      <c r="D20" s="7" t="s">
        <v>278</v>
      </c>
      <c r="E20" s="7" t="s">
        <v>257</v>
      </c>
      <c r="F20" s="8">
        <v>100</v>
      </c>
      <c r="G20" s="220">
        <f>G21</f>
        <v>0</v>
      </c>
      <c r="H20" s="324"/>
      <c r="I20" s="325"/>
      <c r="J20" s="326"/>
      <c r="K20" s="327"/>
      <c r="L20" s="127"/>
      <c r="M20" s="220">
        <f>M21</f>
        <v>0</v>
      </c>
    </row>
    <row r="21" spans="1:13" ht="33.75" customHeight="1" hidden="1">
      <c r="A21" s="123" t="s">
        <v>199</v>
      </c>
      <c r="B21" s="186"/>
      <c r="C21" s="7" t="s">
        <v>274</v>
      </c>
      <c r="D21" s="7" t="s">
        <v>278</v>
      </c>
      <c r="E21" s="7" t="s">
        <v>257</v>
      </c>
      <c r="F21" s="7" t="s">
        <v>197</v>
      </c>
      <c r="G21" s="220"/>
      <c r="H21" s="324"/>
      <c r="I21" s="325"/>
      <c r="J21" s="326"/>
      <c r="K21" s="327"/>
      <c r="L21" s="127"/>
      <c r="M21" s="220"/>
    </row>
    <row r="22" spans="1:13" ht="21" customHeight="1" hidden="1">
      <c r="A22" s="123" t="s">
        <v>143</v>
      </c>
      <c r="B22" s="186">
        <v>909</v>
      </c>
      <c r="C22" s="7" t="s">
        <v>274</v>
      </c>
      <c r="D22" s="7" t="s">
        <v>278</v>
      </c>
      <c r="E22" s="7" t="s">
        <v>144</v>
      </c>
      <c r="F22" s="7"/>
      <c r="G22" s="220">
        <f>G23</f>
        <v>0</v>
      </c>
      <c r="H22" s="324"/>
      <c r="I22" s="325"/>
      <c r="J22" s="326"/>
      <c r="K22" s="327"/>
      <c r="L22" s="127"/>
      <c r="M22" s="220">
        <f>M23</f>
        <v>0</v>
      </c>
    </row>
    <row r="23" spans="1:13" ht="18.75" customHeight="1" hidden="1">
      <c r="A23" s="126" t="s">
        <v>156</v>
      </c>
      <c r="B23" s="186">
        <v>909</v>
      </c>
      <c r="C23" s="7" t="s">
        <v>274</v>
      </c>
      <c r="D23" s="7" t="s">
        <v>278</v>
      </c>
      <c r="E23" s="7" t="s">
        <v>147</v>
      </c>
      <c r="F23" s="7"/>
      <c r="G23" s="220">
        <f>G24</f>
        <v>0</v>
      </c>
      <c r="H23" s="324"/>
      <c r="I23" s="325"/>
      <c r="J23" s="326"/>
      <c r="K23" s="327"/>
      <c r="L23" s="127"/>
      <c r="M23" s="220">
        <f>M24</f>
        <v>0</v>
      </c>
    </row>
    <row r="24" spans="1:13" ht="67.5" customHeight="1" hidden="1">
      <c r="A24" s="129" t="s">
        <v>224</v>
      </c>
      <c r="B24" s="186">
        <v>909</v>
      </c>
      <c r="C24" s="7" t="s">
        <v>274</v>
      </c>
      <c r="D24" s="7" t="s">
        <v>278</v>
      </c>
      <c r="E24" s="7" t="s">
        <v>148</v>
      </c>
      <c r="F24" s="7"/>
      <c r="G24" s="220">
        <f>G25</f>
        <v>0</v>
      </c>
      <c r="H24" s="324"/>
      <c r="I24" s="325"/>
      <c r="J24" s="326"/>
      <c r="K24" s="327"/>
      <c r="L24" s="127"/>
      <c r="M24" s="220">
        <f>M25</f>
        <v>0</v>
      </c>
    </row>
    <row r="25" spans="1:13" ht="19.5" customHeight="1" hidden="1">
      <c r="A25" s="111" t="s">
        <v>303</v>
      </c>
      <c r="B25" s="186">
        <v>909</v>
      </c>
      <c r="C25" s="7" t="s">
        <v>274</v>
      </c>
      <c r="D25" s="7" t="s">
        <v>278</v>
      </c>
      <c r="E25" s="7" t="s">
        <v>148</v>
      </c>
      <c r="F25" s="7" t="s">
        <v>476</v>
      </c>
      <c r="G25" s="220"/>
      <c r="H25" s="324"/>
      <c r="I25" s="325"/>
      <c r="J25" s="326"/>
      <c r="K25" s="327"/>
      <c r="L25" s="127"/>
      <c r="M25" s="220"/>
    </row>
    <row r="26" spans="1:13" ht="17.25" customHeight="1" hidden="1">
      <c r="A26" s="126" t="s">
        <v>479</v>
      </c>
      <c r="B26" s="189"/>
      <c r="C26" s="7" t="s">
        <v>274</v>
      </c>
      <c r="D26" s="7" t="s">
        <v>278</v>
      </c>
      <c r="E26" s="7" t="s">
        <v>184</v>
      </c>
      <c r="F26" s="7" t="s">
        <v>263</v>
      </c>
      <c r="G26" s="220">
        <v>4</v>
      </c>
      <c r="H26" s="324"/>
      <c r="I26" s="325"/>
      <c r="J26" s="326"/>
      <c r="K26" s="327"/>
      <c r="L26" s="127"/>
      <c r="M26" s="220">
        <v>4</v>
      </c>
    </row>
    <row r="27" spans="1:13" ht="54" customHeight="1">
      <c r="A27" s="122" t="s">
        <v>267</v>
      </c>
      <c r="B27" s="13">
        <v>909</v>
      </c>
      <c r="C27" s="18" t="s">
        <v>274</v>
      </c>
      <c r="D27" s="18" t="s">
        <v>279</v>
      </c>
      <c r="E27" s="30"/>
      <c r="F27" s="30"/>
      <c r="G27" s="219">
        <f>G28+G44</f>
        <v>1591880</v>
      </c>
      <c r="H27" s="324"/>
      <c r="I27" s="325"/>
      <c r="J27" s="326"/>
      <c r="K27" s="327"/>
      <c r="L27" s="125">
        <v>24</v>
      </c>
      <c r="M27" s="219">
        <f>M28+M44</f>
        <v>1563880</v>
      </c>
    </row>
    <row r="28" spans="1:13" ht="49.5" customHeight="1">
      <c r="A28" s="111" t="s">
        <v>529</v>
      </c>
      <c r="B28" s="186">
        <v>909</v>
      </c>
      <c r="C28" s="7" t="s">
        <v>274</v>
      </c>
      <c r="D28" s="7" t="s">
        <v>279</v>
      </c>
      <c r="E28" s="4" t="s">
        <v>125</v>
      </c>
      <c r="F28" s="7"/>
      <c r="G28" s="220">
        <f>G29</f>
        <v>1591880</v>
      </c>
      <c r="H28" s="324"/>
      <c r="I28" s="325"/>
      <c r="J28" s="326"/>
      <c r="K28" s="327"/>
      <c r="L28" s="127">
        <v>24</v>
      </c>
      <c r="M28" s="220">
        <f>M29</f>
        <v>1563880</v>
      </c>
    </row>
    <row r="29" spans="1:13" ht="67.5" customHeight="1">
      <c r="A29" s="130" t="s">
        <v>530</v>
      </c>
      <c r="B29" s="186">
        <v>909</v>
      </c>
      <c r="C29" s="7" t="s">
        <v>274</v>
      </c>
      <c r="D29" s="7" t="s">
        <v>279</v>
      </c>
      <c r="E29" s="7" t="s">
        <v>134</v>
      </c>
      <c r="F29" s="7"/>
      <c r="G29" s="220">
        <f>G30</f>
        <v>1591880</v>
      </c>
      <c r="H29" s="324"/>
      <c r="I29" s="325"/>
      <c r="J29" s="326"/>
      <c r="K29" s="327"/>
      <c r="L29" s="127">
        <v>24</v>
      </c>
      <c r="M29" s="220">
        <f>M30</f>
        <v>1563880</v>
      </c>
    </row>
    <row r="30" spans="1:13" ht="41.25" customHeight="1">
      <c r="A30" s="110" t="s">
        <v>466</v>
      </c>
      <c r="B30" s="186">
        <v>909</v>
      </c>
      <c r="C30" s="7" t="s">
        <v>274</v>
      </c>
      <c r="D30" s="7" t="s">
        <v>279</v>
      </c>
      <c r="E30" s="7" t="s">
        <v>133</v>
      </c>
      <c r="F30" s="7"/>
      <c r="G30" s="220">
        <f>G31+G34</f>
        <v>1591880</v>
      </c>
      <c r="H30" s="324"/>
      <c r="I30" s="325"/>
      <c r="J30" s="326"/>
      <c r="K30" s="327"/>
      <c r="L30" s="127">
        <v>24</v>
      </c>
      <c r="M30" s="220">
        <f>M31+M34</f>
        <v>1563880</v>
      </c>
    </row>
    <row r="31" spans="1:13" ht="35.25" customHeight="1">
      <c r="A31" s="130" t="s">
        <v>498</v>
      </c>
      <c r="B31" s="186">
        <v>909</v>
      </c>
      <c r="C31" s="7" t="s">
        <v>274</v>
      </c>
      <c r="D31" s="7" t="s">
        <v>279</v>
      </c>
      <c r="E31" s="4" t="s">
        <v>136</v>
      </c>
      <c r="F31" s="7"/>
      <c r="G31" s="220">
        <f>G32</f>
        <v>1171350</v>
      </c>
      <c r="H31" s="324"/>
      <c r="I31" s="325"/>
      <c r="J31" s="326"/>
      <c r="K31" s="327"/>
      <c r="L31" s="127"/>
      <c r="M31" s="220">
        <f>M32</f>
        <v>1171350</v>
      </c>
    </row>
    <row r="32" spans="1:13" ht="51.75" customHeight="1">
      <c r="A32" s="123" t="s">
        <v>198</v>
      </c>
      <c r="B32" s="186">
        <v>909</v>
      </c>
      <c r="C32" s="7" t="s">
        <v>274</v>
      </c>
      <c r="D32" s="7" t="s">
        <v>279</v>
      </c>
      <c r="E32" s="4" t="s">
        <v>136</v>
      </c>
      <c r="F32" s="7" t="s">
        <v>168</v>
      </c>
      <c r="G32" s="220">
        <v>1171350</v>
      </c>
      <c r="H32" s="324"/>
      <c r="I32" s="325"/>
      <c r="J32" s="326"/>
      <c r="K32" s="327"/>
      <c r="L32" s="127"/>
      <c r="M32" s="220">
        <v>1171350</v>
      </c>
    </row>
    <row r="33" spans="1:13" ht="32.25" customHeight="1" hidden="1">
      <c r="A33" s="123" t="s">
        <v>199</v>
      </c>
      <c r="B33" s="186">
        <v>909</v>
      </c>
      <c r="C33" s="7" t="s">
        <v>274</v>
      </c>
      <c r="D33" s="7" t="s">
        <v>279</v>
      </c>
      <c r="E33" s="4" t="s">
        <v>499</v>
      </c>
      <c r="F33" s="7" t="s">
        <v>197</v>
      </c>
      <c r="G33" s="220"/>
      <c r="H33" s="324"/>
      <c r="I33" s="325"/>
      <c r="J33" s="326"/>
      <c r="K33" s="327"/>
      <c r="L33" s="127"/>
      <c r="M33" s="220"/>
    </row>
    <row r="34" spans="1:13" ht="50.25" customHeight="1">
      <c r="A34" s="130" t="s">
        <v>154</v>
      </c>
      <c r="B34" s="186">
        <v>909</v>
      </c>
      <c r="C34" s="7" t="s">
        <v>274</v>
      </c>
      <c r="D34" s="7" t="s">
        <v>279</v>
      </c>
      <c r="E34" s="4" t="s">
        <v>135</v>
      </c>
      <c r="F34" s="7"/>
      <c r="G34" s="220">
        <f>G36+G38</f>
        <v>420530</v>
      </c>
      <c r="H34" s="220">
        <f aca="true" t="shared" si="0" ref="H34:M34">H36+H38</f>
        <v>0</v>
      </c>
      <c r="I34" s="220">
        <f t="shared" si="0"/>
        <v>0</v>
      </c>
      <c r="J34" s="220">
        <f t="shared" si="0"/>
        <v>0</v>
      </c>
      <c r="K34" s="220">
        <f t="shared" si="0"/>
        <v>0</v>
      </c>
      <c r="L34" s="220">
        <f t="shared" si="0"/>
        <v>24</v>
      </c>
      <c r="M34" s="220">
        <f t="shared" si="0"/>
        <v>392530</v>
      </c>
    </row>
    <row r="35" spans="1:13" ht="50.25" customHeight="1" hidden="1">
      <c r="A35" s="123" t="s">
        <v>198</v>
      </c>
      <c r="B35" s="186">
        <v>909</v>
      </c>
      <c r="C35" s="7" t="s">
        <v>274</v>
      </c>
      <c r="D35" s="7" t="s">
        <v>279</v>
      </c>
      <c r="E35" s="4" t="s">
        <v>135</v>
      </c>
      <c r="F35" s="7" t="s">
        <v>168</v>
      </c>
      <c r="G35" s="220"/>
      <c r="H35" s="324"/>
      <c r="I35" s="325"/>
      <c r="J35" s="326"/>
      <c r="K35" s="327"/>
      <c r="L35" s="127"/>
      <c r="M35" s="220">
        <f>'[1]Ведомственные расходы'!M37</f>
        <v>0</v>
      </c>
    </row>
    <row r="36" spans="1:13" ht="23.25" customHeight="1">
      <c r="A36" s="131" t="s">
        <v>201</v>
      </c>
      <c r="B36" s="186">
        <v>909</v>
      </c>
      <c r="C36" s="7" t="s">
        <v>274</v>
      </c>
      <c r="D36" s="7" t="s">
        <v>279</v>
      </c>
      <c r="E36" s="4" t="s">
        <v>135</v>
      </c>
      <c r="F36" s="7" t="s">
        <v>169</v>
      </c>
      <c r="G36" s="220">
        <v>420530</v>
      </c>
      <c r="H36" s="324"/>
      <c r="I36" s="325"/>
      <c r="J36" s="326"/>
      <c r="K36" s="327"/>
      <c r="L36" s="127">
        <v>24</v>
      </c>
      <c r="M36" s="220">
        <v>392530</v>
      </c>
    </row>
    <row r="37" spans="1:13" ht="33.75" customHeight="1" hidden="1">
      <c r="A37" s="111" t="s">
        <v>202</v>
      </c>
      <c r="B37" s="186">
        <v>909</v>
      </c>
      <c r="C37" s="7" t="s">
        <v>274</v>
      </c>
      <c r="D37" s="7" t="s">
        <v>279</v>
      </c>
      <c r="E37" s="4" t="s">
        <v>135</v>
      </c>
      <c r="F37" s="7" t="s">
        <v>200</v>
      </c>
      <c r="G37" s="220"/>
      <c r="H37" s="324"/>
      <c r="I37" s="325"/>
      <c r="J37" s="326"/>
      <c r="K37" s="327"/>
      <c r="L37" s="127"/>
      <c r="M37" s="220"/>
    </row>
    <row r="38" spans="1:13" ht="20.25" customHeight="1" hidden="1">
      <c r="A38" s="131" t="s">
        <v>255</v>
      </c>
      <c r="B38" s="186">
        <v>909</v>
      </c>
      <c r="C38" s="7" t="s">
        <v>274</v>
      </c>
      <c r="D38" s="7" t="s">
        <v>279</v>
      </c>
      <c r="E38" s="4" t="s">
        <v>135</v>
      </c>
      <c r="F38" s="7" t="s">
        <v>170</v>
      </c>
      <c r="G38" s="220">
        <v>0</v>
      </c>
      <c r="H38" s="324"/>
      <c r="I38" s="325"/>
      <c r="J38" s="327"/>
      <c r="K38" s="327"/>
      <c r="L38" s="127"/>
      <c r="M38" s="220">
        <v>0</v>
      </c>
    </row>
    <row r="39" spans="1:13" ht="22.5" customHeight="1" hidden="1">
      <c r="A39" s="131" t="s">
        <v>256</v>
      </c>
      <c r="B39" s="186">
        <v>909</v>
      </c>
      <c r="C39" s="7" t="s">
        <v>274</v>
      </c>
      <c r="D39" s="7" t="s">
        <v>279</v>
      </c>
      <c r="E39" s="4" t="s">
        <v>500</v>
      </c>
      <c r="F39" s="7" t="s">
        <v>171</v>
      </c>
      <c r="G39" s="220"/>
      <c r="H39" s="324"/>
      <c r="I39" s="325"/>
      <c r="J39" s="327"/>
      <c r="K39" s="327"/>
      <c r="L39" s="127"/>
      <c r="M39" s="220"/>
    </row>
    <row r="40" spans="1:13" ht="24.75" customHeight="1" hidden="1">
      <c r="A40" s="132" t="s">
        <v>303</v>
      </c>
      <c r="B40" s="186">
        <v>909</v>
      </c>
      <c r="C40" s="7" t="s">
        <v>274</v>
      </c>
      <c r="D40" s="7" t="s">
        <v>279</v>
      </c>
      <c r="E40" s="7" t="s">
        <v>480</v>
      </c>
      <c r="F40" s="7"/>
      <c r="G40" s="220">
        <f>G41</f>
        <v>0</v>
      </c>
      <c r="H40" s="324"/>
      <c r="I40" s="325"/>
      <c r="J40" s="327"/>
      <c r="K40" s="327"/>
      <c r="L40" s="127"/>
      <c r="M40" s="220">
        <f>M41</f>
        <v>0</v>
      </c>
    </row>
    <row r="41" spans="1:13" ht="34.5" customHeight="1" hidden="1">
      <c r="A41" s="111" t="s">
        <v>225</v>
      </c>
      <c r="B41" s="186">
        <v>909</v>
      </c>
      <c r="C41" s="7" t="s">
        <v>274</v>
      </c>
      <c r="D41" s="7" t="s">
        <v>279</v>
      </c>
      <c r="E41" s="7" t="s">
        <v>59</v>
      </c>
      <c r="F41" s="7"/>
      <c r="G41" s="220">
        <f>G42</f>
        <v>0</v>
      </c>
      <c r="H41" s="324"/>
      <c r="I41" s="325"/>
      <c r="J41" s="327"/>
      <c r="K41" s="327"/>
      <c r="L41" s="127"/>
      <c r="M41" s="220">
        <f>M42</f>
        <v>0</v>
      </c>
    </row>
    <row r="42" spans="1:13" ht="41.25" customHeight="1" hidden="1">
      <c r="A42" s="111" t="s">
        <v>303</v>
      </c>
      <c r="B42" s="186">
        <v>909</v>
      </c>
      <c r="C42" s="7" t="s">
        <v>274</v>
      </c>
      <c r="D42" s="7" t="s">
        <v>279</v>
      </c>
      <c r="E42" s="7" t="s">
        <v>59</v>
      </c>
      <c r="F42" s="7" t="s">
        <v>476</v>
      </c>
      <c r="G42" s="220">
        <f>G43</f>
        <v>0</v>
      </c>
      <c r="H42" s="324"/>
      <c r="I42" s="325"/>
      <c r="J42" s="327"/>
      <c r="K42" s="327"/>
      <c r="L42" s="127"/>
      <c r="M42" s="220">
        <f>M43</f>
        <v>0</v>
      </c>
    </row>
    <row r="43" spans="1:13" ht="35.25" customHeight="1" hidden="1">
      <c r="A43" s="126" t="s">
        <v>479</v>
      </c>
      <c r="B43" s="186">
        <v>909</v>
      </c>
      <c r="C43" s="7" t="s">
        <v>274</v>
      </c>
      <c r="D43" s="7" t="s">
        <v>279</v>
      </c>
      <c r="E43" s="7" t="s">
        <v>59</v>
      </c>
      <c r="F43" s="7" t="s">
        <v>263</v>
      </c>
      <c r="G43" s="220"/>
      <c r="H43" s="324"/>
      <c r="I43" s="325"/>
      <c r="J43" s="327"/>
      <c r="K43" s="327"/>
      <c r="L43" s="127"/>
      <c r="M43" s="220"/>
    </row>
    <row r="44" spans="1:13" ht="21" customHeight="1" hidden="1">
      <c r="A44" s="123" t="s">
        <v>143</v>
      </c>
      <c r="B44" s="186">
        <v>909</v>
      </c>
      <c r="C44" s="7" t="s">
        <v>274</v>
      </c>
      <c r="D44" s="7" t="s">
        <v>279</v>
      </c>
      <c r="E44" s="7" t="s">
        <v>144</v>
      </c>
      <c r="F44" s="7"/>
      <c r="G44" s="220">
        <f>G45</f>
        <v>0</v>
      </c>
      <c r="H44" s="220">
        <f aca="true" t="shared" si="1" ref="H44:M44">H45</f>
        <v>0</v>
      </c>
      <c r="I44" s="220">
        <f t="shared" si="1"/>
        <v>0</v>
      </c>
      <c r="J44" s="220">
        <f t="shared" si="1"/>
        <v>0</v>
      </c>
      <c r="K44" s="220">
        <f t="shared" si="1"/>
        <v>0</v>
      </c>
      <c r="L44" s="220">
        <f t="shared" si="1"/>
        <v>0</v>
      </c>
      <c r="M44" s="220">
        <f t="shared" si="1"/>
        <v>0</v>
      </c>
    </row>
    <row r="45" spans="1:13" ht="18" customHeight="1" hidden="1">
      <c r="A45" s="126" t="s">
        <v>156</v>
      </c>
      <c r="B45" s="186">
        <v>909</v>
      </c>
      <c r="C45" s="7" t="s">
        <v>274</v>
      </c>
      <c r="D45" s="7" t="s">
        <v>279</v>
      </c>
      <c r="E45" s="7" t="s">
        <v>147</v>
      </c>
      <c r="F45" s="7"/>
      <c r="G45" s="220">
        <f>G46</f>
        <v>0</v>
      </c>
      <c r="H45" s="220">
        <f aca="true" t="shared" si="2" ref="H45:M45">H46</f>
        <v>0</v>
      </c>
      <c r="I45" s="220">
        <f t="shared" si="2"/>
        <v>0</v>
      </c>
      <c r="J45" s="220">
        <f t="shared" si="2"/>
        <v>0</v>
      </c>
      <c r="K45" s="220">
        <f t="shared" si="2"/>
        <v>0</v>
      </c>
      <c r="L45" s="220">
        <f t="shared" si="2"/>
        <v>0</v>
      </c>
      <c r="M45" s="220">
        <f t="shared" si="2"/>
        <v>0</v>
      </c>
    </row>
    <row r="46" spans="1:13" ht="76.5" customHeight="1" hidden="1">
      <c r="A46" s="111" t="s">
        <v>501</v>
      </c>
      <c r="B46" s="186">
        <v>909</v>
      </c>
      <c r="C46" s="7" t="s">
        <v>274</v>
      </c>
      <c r="D46" s="7" t="s">
        <v>279</v>
      </c>
      <c r="E46" s="7" t="s">
        <v>502</v>
      </c>
      <c r="F46" s="7"/>
      <c r="G46" s="220">
        <f>G47</f>
        <v>0</v>
      </c>
      <c r="H46" s="220">
        <f aca="true" t="shared" si="3" ref="H46:M46">H47</f>
        <v>0</v>
      </c>
      <c r="I46" s="220">
        <f t="shared" si="3"/>
        <v>0</v>
      </c>
      <c r="J46" s="220">
        <f t="shared" si="3"/>
        <v>0</v>
      </c>
      <c r="K46" s="220">
        <f t="shared" si="3"/>
        <v>0</v>
      </c>
      <c r="L46" s="220">
        <f t="shared" si="3"/>
        <v>0</v>
      </c>
      <c r="M46" s="220">
        <f t="shared" si="3"/>
        <v>0</v>
      </c>
    </row>
    <row r="47" spans="1:13" ht="18.75" customHeight="1" hidden="1">
      <c r="A47" s="111" t="s">
        <v>303</v>
      </c>
      <c r="B47" s="186">
        <v>909</v>
      </c>
      <c r="C47" s="7" t="s">
        <v>274</v>
      </c>
      <c r="D47" s="7" t="s">
        <v>279</v>
      </c>
      <c r="E47" s="7" t="s">
        <v>502</v>
      </c>
      <c r="F47" s="7" t="s">
        <v>476</v>
      </c>
      <c r="G47" s="220"/>
      <c r="H47" s="133"/>
      <c r="I47" s="134"/>
      <c r="J47" s="328"/>
      <c r="K47" s="127"/>
      <c r="L47" s="127"/>
      <c r="M47" s="220"/>
    </row>
    <row r="48" spans="1:13" ht="36.75" customHeight="1" hidden="1">
      <c r="A48" s="122" t="s">
        <v>164</v>
      </c>
      <c r="B48" s="13">
        <v>909</v>
      </c>
      <c r="C48" s="18" t="s">
        <v>274</v>
      </c>
      <c r="D48" s="18" t="s">
        <v>471</v>
      </c>
      <c r="E48" s="18"/>
      <c r="F48" s="18"/>
      <c r="G48" s="219">
        <f>G49</f>
        <v>0</v>
      </c>
      <c r="H48" s="324"/>
      <c r="I48" s="325"/>
      <c r="J48" s="327"/>
      <c r="K48" s="327"/>
      <c r="L48" s="125"/>
      <c r="M48" s="219">
        <f>M49</f>
        <v>0</v>
      </c>
    </row>
    <row r="49" spans="1:13" ht="22.5" customHeight="1" hidden="1">
      <c r="A49" s="123" t="s">
        <v>143</v>
      </c>
      <c r="B49" s="186">
        <v>909</v>
      </c>
      <c r="C49" s="7" t="s">
        <v>274</v>
      </c>
      <c r="D49" s="7" t="s">
        <v>471</v>
      </c>
      <c r="E49" s="7" t="s">
        <v>144</v>
      </c>
      <c r="F49" s="7"/>
      <c r="G49" s="220">
        <f>G50</f>
        <v>0</v>
      </c>
      <c r="H49" s="324"/>
      <c r="I49" s="325"/>
      <c r="J49" s="327"/>
      <c r="K49" s="327"/>
      <c r="L49" s="127"/>
      <c r="M49" s="220">
        <f>M50</f>
        <v>0</v>
      </c>
    </row>
    <row r="50" spans="1:13" ht="33" customHeight="1" hidden="1">
      <c r="A50" s="126" t="s">
        <v>181</v>
      </c>
      <c r="B50" s="186">
        <v>909</v>
      </c>
      <c r="C50" s="7" t="s">
        <v>274</v>
      </c>
      <c r="D50" s="7" t="s">
        <v>471</v>
      </c>
      <c r="E50" s="7" t="s">
        <v>147</v>
      </c>
      <c r="F50" s="7"/>
      <c r="G50" s="220">
        <f>G51+G54</f>
        <v>0</v>
      </c>
      <c r="H50" s="324"/>
      <c r="I50" s="325"/>
      <c r="J50" s="327"/>
      <c r="K50" s="327"/>
      <c r="L50" s="127"/>
      <c r="M50" s="220">
        <f>M51+M54</f>
        <v>0</v>
      </c>
    </row>
    <row r="51" spans="1:13" ht="82.5" customHeight="1" hidden="1">
      <c r="A51" s="111" t="s">
        <v>226</v>
      </c>
      <c r="B51" s="186">
        <v>909</v>
      </c>
      <c r="C51" s="7" t="s">
        <v>274</v>
      </c>
      <c r="D51" s="7" t="s">
        <v>471</v>
      </c>
      <c r="E51" s="7" t="s">
        <v>153</v>
      </c>
      <c r="F51" s="7"/>
      <c r="G51" s="220">
        <f>G52</f>
        <v>0</v>
      </c>
      <c r="H51" s="135">
        <f>H52</f>
        <v>0</v>
      </c>
      <c r="I51" s="325"/>
      <c r="J51" s="327"/>
      <c r="K51" s="327"/>
      <c r="L51" s="127"/>
      <c r="M51" s="220">
        <f>M52</f>
        <v>0</v>
      </c>
    </row>
    <row r="52" spans="1:13" ht="21.75" customHeight="1" hidden="1">
      <c r="A52" s="111" t="s">
        <v>303</v>
      </c>
      <c r="B52" s="186">
        <v>909</v>
      </c>
      <c r="C52" s="7" t="s">
        <v>274</v>
      </c>
      <c r="D52" s="7" t="s">
        <v>471</v>
      </c>
      <c r="E52" s="7" t="s">
        <v>153</v>
      </c>
      <c r="F52" s="7" t="s">
        <v>476</v>
      </c>
      <c r="G52" s="220"/>
      <c r="H52" s="136">
        <f>H54</f>
        <v>0</v>
      </c>
      <c r="I52" s="325"/>
      <c r="J52" s="327"/>
      <c r="K52" s="327"/>
      <c r="L52" s="127"/>
      <c r="M52" s="220"/>
    </row>
    <row r="53" spans="1:13" ht="35.25" customHeight="1" hidden="1">
      <c r="A53" s="118" t="s">
        <v>268</v>
      </c>
      <c r="B53" s="186">
        <v>909</v>
      </c>
      <c r="C53" s="118" t="s">
        <v>269</v>
      </c>
      <c r="D53" s="118" t="s">
        <v>290</v>
      </c>
      <c r="E53" s="119" t="s">
        <v>271</v>
      </c>
      <c r="F53" s="119" t="s">
        <v>272</v>
      </c>
      <c r="G53" s="221" t="s">
        <v>273</v>
      </c>
      <c r="H53" s="136"/>
      <c r="I53" s="325"/>
      <c r="J53" s="327"/>
      <c r="K53" s="327"/>
      <c r="L53" s="118"/>
      <c r="M53" s="221" t="s">
        <v>273</v>
      </c>
    </row>
    <row r="54" spans="1:13" ht="69.75" customHeight="1" hidden="1">
      <c r="A54" s="111" t="s">
        <v>155</v>
      </c>
      <c r="B54" s="186">
        <v>909</v>
      </c>
      <c r="C54" s="7" t="s">
        <v>274</v>
      </c>
      <c r="D54" s="7" t="s">
        <v>471</v>
      </c>
      <c r="E54" s="7" t="s">
        <v>150</v>
      </c>
      <c r="F54" s="7"/>
      <c r="G54" s="220">
        <f>G55</f>
        <v>0</v>
      </c>
      <c r="H54" s="136">
        <f>H55</f>
        <v>0</v>
      </c>
      <c r="I54" s="325"/>
      <c r="J54" s="327"/>
      <c r="K54" s="327"/>
      <c r="L54" s="127"/>
      <c r="M54" s="220">
        <f>M55</f>
        <v>0</v>
      </c>
    </row>
    <row r="55" spans="1:13" ht="19.5" customHeight="1" hidden="1">
      <c r="A55" s="111" t="s">
        <v>303</v>
      </c>
      <c r="B55" s="186">
        <v>909</v>
      </c>
      <c r="C55" s="7" t="s">
        <v>274</v>
      </c>
      <c r="D55" s="7" t="s">
        <v>471</v>
      </c>
      <c r="E55" s="7" t="s">
        <v>150</v>
      </c>
      <c r="F55" s="7" t="s">
        <v>476</v>
      </c>
      <c r="G55" s="220"/>
      <c r="H55" s="136"/>
      <c r="I55" s="325"/>
      <c r="J55" s="327"/>
      <c r="K55" s="327"/>
      <c r="L55" s="127"/>
      <c r="M55" s="220"/>
    </row>
    <row r="56" spans="1:13" ht="19.5" customHeight="1" hidden="1">
      <c r="A56" s="126" t="s">
        <v>479</v>
      </c>
      <c r="B56" s="189"/>
      <c r="C56" s="7" t="s">
        <v>274</v>
      </c>
      <c r="D56" s="7" t="s">
        <v>471</v>
      </c>
      <c r="E56" s="7" t="s">
        <v>185</v>
      </c>
      <c r="F56" s="7" t="s">
        <v>263</v>
      </c>
      <c r="G56" s="220"/>
      <c r="H56" s="136"/>
      <c r="I56" s="325"/>
      <c r="J56" s="327"/>
      <c r="K56" s="327"/>
      <c r="L56" s="127"/>
      <c r="M56" s="220"/>
    </row>
    <row r="57" spans="1:13" ht="19.5" customHeight="1" hidden="1">
      <c r="A57" s="137" t="s">
        <v>503</v>
      </c>
      <c r="B57" s="193"/>
      <c r="C57" s="138" t="s">
        <v>274</v>
      </c>
      <c r="D57" s="138" t="s">
        <v>297</v>
      </c>
      <c r="E57" s="138"/>
      <c r="F57" s="138"/>
      <c r="G57" s="219">
        <f>G58</f>
        <v>0</v>
      </c>
      <c r="H57" s="136"/>
      <c r="I57" s="325"/>
      <c r="J57" s="327"/>
      <c r="K57" s="327"/>
      <c r="L57" s="125"/>
      <c r="M57" s="219">
        <f>M58</f>
        <v>0</v>
      </c>
    </row>
    <row r="58" spans="1:13" ht="19.5" customHeight="1" hidden="1">
      <c r="A58" s="123" t="s">
        <v>143</v>
      </c>
      <c r="B58" s="186"/>
      <c r="C58" s="139" t="s">
        <v>274</v>
      </c>
      <c r="D58" s="139" t="s">
        <v>297</v>
      </c>
      <c r="E58" s="139" t="s">
        <v>504</v>
      </c>
      <c r="F58" s="140"/>
      <c r="G58" s="220">
        <f>G59</f>
        <v>0</v>
      </c>
      <c r="H58" s="136"/>
      <c r="I58" s="325"/>
      <c r="J58" s="327"/>
      <c r="K58" s="327"/>
      <c r="L58" s="127"/>
      <c r="M58" s="220">
        <f>M59</f>
        <v>0</v>
      </c>
    </row>
    <row r="59" spans="1:13" ht="19.5" customHeight="1" hidden="1">
      <c r="A59" s="131" t="s">
        <v>503</v>
      </c>
      <c r="B59" s="192"/>
      <c r="C59" s="139" t="s">
        <v>274</v>
      </c>
      <c r="D59" s="139" t="s">
        <v>297</v>
      </c>
      <c r="E59" s="139" t="s">
        <v>505</v>
      </c>
      <c r="F59" s="139"/>
      <c r="G59" s="220">
        <f>G60</f>
        <v>0</v>
      </c>
      <c r="H59" s="136"/>
      <c r="I59" s="325"/>
      <c r="J59" s="327"/>
      <c r="K59" s="327"/>
      <c r="L59" s="127"/>
      <c r="M59" s="220">
        <f>M60</f>
        <v>0</v>
      </c>
    </row>
    <row r="60" spans="1:13" ht="19.5" customHeight="1" hidden="1">
      <c r="A60" s="111" t="s">
        <v>506</v>
      </c>
      <c r="B60" s="187"/>
      <c r="C60" s="139" t="s">
        <v>274</v>
      </c>
      <c r="D60" s="139" t="s">
        <v>297</v>
      </c>
      <c r="E60" s="139" t="s">
        <v>507</v>
      </c>
      <c r="F60" s="139"/>
      <c r="G60" s="220">
        <f>G61</f>
        <v>0</v>
      </c>
      <c r="H60" s="136"/>
      <c r="I60" s="325"/>
      <c r="J60" s="327"/>
      <c r="K60" s="327"/>
      <c r="L60" s="127"/>
      <c r="M60" s="220">
        <f>M61</f>
        <v>0</v>
      </c>
    </row>
    <row r="61" spans="1:13" ht="19.5" customHeight="1" hidden="1">
      <c r="A61" s="131" t="s">
        <v>255</v>
      </c>
      <c r="B61" s="192"/>
      <c r="C61" s="139" t="s">
        <v>274</v>
      </c>
      <c r="D61" s="139" t="s">
        <v>297</v>
      </c>
      <c r="E61" s="139" t="s">
        <v>507</v>
      </c>
      <c r="F61" s="139" t="s">
        <v>170</v>
      </c>
      <c r="G61" s="220">
        <v>0</v>
      </c>
      <c r="H61" s="136"/>
      <c r="I61" s="325"/>
      <c r="J61" s="327"/>
      <c r="K61" s="327"/>
      <c r="L61" s="127"/>
      <c r="M61" s="220">
        <v>0</v>
      </c>
    </row>
    <row r="62" spans="1:13" ht="22.5" customHeight="1">
      <c r="A62" s="124" t="s">
        <v>482</v>
      </c>
      <c r="B62" s="13">
        <v>909</v>
      </c>
      <c r="C62" s="12" t="s">
        <v>274</v>
      </c>
      <c r="D62" s="12" t="s">
        <v>483</v>
      </c>
      <c r="E62" s="12"/>
      <c r="F62" s="12"/>
      <c r="G62" s="222">
        <f>G63</f>
        <v>15000</v>
      </c>
      <c r="H62" s="136">
        <v>18.6</v>
      </c>
      <c r="I62" s="325"/>
      <c r="J62" s="327"/>
      <c r="K62" s="327"/>
      <c r="L62" s="135"/>
      <c r="M62" s="222">
        <f>M63</f>
        <v>15000</v>
      </c>
    </row>
    <row r="63" spans="1:13" ht="51" customHeight="1">
      <c r="A63" s="111" t="s">
        <v>529</v>
      </c>
      <c r="B63" s="186">
        <v>909</v>
      </c>
      <c r="C63" s="4" t="s">
        <v>274</v>
      </c>
      <c r="D63" s="4" t="s">
        <v>483</v>
      </c>
      <c r="E63" s="4" t="s">
        <v>125</v>
      </c>
      <c r="F63" s="4"/>
      <c r="G63" s="223">
        <f>G64</f>
        <v>15000</v>
      </c>
      <c r="H63" s="324"/>
      <c r="I63" s="325"/>
      <c r="J63" s="327"/>
      <c r="K63" s="327"/>
      <c r="L63" s="136"/>
      <c r="M63" s="223">
        <f>M64</f>
        <v>15000</v>
      </c>
    </row>
    <row r="64" spans="1:13" ht="63.75" customHeight="1">
      <c r="A64" s="130" t="s">
        <v>530</v>
      </c>
      <c r="B64" s="186">
        <v>909</v>
      </c>
      <c r="C64" s="4" t="s">
        <v>274</v>
      </c>
      <c r="D64" s="4" t="s">
        <v>483</v>
      </c>
      <c r="E64" s="4" t="s">
        <v>134</v>
      </c>
      <c r="F64" s="4"/>
      <c r="G64" s="223">
        <f>G66+G68+G70+G72+G74+G77</f>
        <v>15000</v>
      </c>
      <c r="H64" s="324"/>
      <c r="I64" s="325"/>
      <c r="J64" s="327"/>
      <c r="K64" s="327"/>
      <c r="L64" s="136"/>
      <c r="M64" s="223">
        <f>M65</f>
        <v>15000</v>
      </c>
    </row>
    <row r="65" spans="1:13" ht="34.5" customHeight="1">
      <c r="A65" s="110" t="s">
        <v>466</v>
      </c>
      <c r="B65" s="186">
        <v>909</v>
      </c>
      <c r="C65" s="4" t="s">
        <v>274</v>
      </c>
      <c r="D65" s="4" t="s">
        <v>483</v>
      </c>
      <c r="E65" s="4" t="s">
        <v>133</v>
      </c>
      <c r="F65" s="4"/>
      <c r="G65" s="223">
        <f>G67+G73</f>
        <v>15000</v>
      </c>
      <c r="H65" s="324"/>
      <c r="I65" s="325"/>
      <c r="J65" s="327"/>
      <c r="K65" s="327"/>
      <c r="L65" s="136"/>
      <c r="M65" s="223">
        <f>M67+M73</f>
        <v>15000</v>
      </c>
    </row>
    <row r="66" spans="1:13" s="413" customFormat="1" ht="33.75" customHeight="1">
      <c r="A66" s="141" t="s">
        <v>636</v>
      </c>
      <c r="B66" s="186">
        <v>909</v>
      </c>
      <c r="C66" s="7" t="s">
        <v>274</v>
      </c>
      <c r="D66" s="7" t="s">
        <v>483</v>
      </c>
      <c r="E66" s="7" t="s">
        <v>633</v>
      </c>
      <c r="F66" s="119"/>
      <c r="G66" s="223">
        <f>G67</f>
        <v>9763.47</v>
      </c>
      <c r="H66" s="142"/>
      <c r="I66" s="115"/>
      <c r="J66" s="131"/>
      <c r="K66" s="136">
        <v>25.5</v>
      </c>
      <c r="L66" s="136"/>
      <c r="M66" s="223">
        <f>M67</f>
        <v>9792.19</v>
      </c>
    </row>
    <row r="67" spans="1:13" s="413" customFormat="1" ht="21.75" customHeight="1">
      <c r="A67" s="143" t="s">
        <v>201</v>
      </c>
      <c r="B67" s="186">
        <v>909</v>
      </c>
      <c r="C67" s="7" t="s">
        <v>274</v>
      </c>
      <c r="D67" s="7" t="s">
        <v>483</v>
      </c>
      <c r="E67" s="7" t="s">
        <v>633</v>
      </c>
      <c r="F67" s="119">
        <v>200</v>
      </c>
      <c r="G67" s="223">
        <v>9763.47</v>
      </c>
      <c r="H67" s="142"/>
      <c r="I67" s="115"/>
      <c r="J67" s="131"/>
      <c r="K67" s="136">
        <v>25.5</v>
      </c>
      <c r="L67" s="136"/>
      <c r="M67" s="223">
        <v>9792.19</v>
      </c>
    </row>
    <row r="68" spans="1:13" s="413" customFormat="1" ht="31.5" customHeight="1" hidden="1">
      <c r="A68" s="141" t="s">
        <v>510</v>
      </c>
      <c r="B68" s="186">
        <v>909</v>
      </c>
      <c r="C68" s="7" t="s">
        <v>274</v>
      </c>
      <c r="D68" s="7" t="s">
        <v>483</v>
      </c>
      <c r="E68" s="7" t="s">
        <v>511</v>
      </c>
      <c r="F68" s="119"/>
      <c r="G68" s="223"/>
      <c r="H68" s="142"/>
      <c r="I68" s="115"/>
      <c r="J68" s="131"/>
      <c r="K68" s="136">
        <v>6.6</v>
      </c>
      <c r="L68" s="136"/>
      <c r="M68" s="223">
        <v>6.6</v>
      </c>
    </row>
    <row r="69" spans="1:13" s="413" customFormat="1" ht="22.5" customHeight="1" hidden="1">
      <c r="A69" s="143" t="s">
        <v>201</v>
      </c>
      <c r="B69" s="186">
        <v>909</v>
      </c>
      <c r="C69" s="7" t="s">
        <v>274</v>
      </c>
      <c r="D69" s="7" t="s">
        <v>483</v>
      </c>
      <c r="E69" s="7" t="s">
        <v>511</v>
      </c>
      <c r="F69" s="119">
        <v>200</v>
      </c>
      <c r="G69" s="223"/>
      <c r="H69" s="142"/>
      <c r="I69" s="115"/>
      <c r="J69" s="131"/>
      <c r="K69" s="136">
        <v>6.6</v>
      </c>
      <c r="L69" s="136"/>
      <c r="M69" s="223">
        <v>6.6</v>
      </c>
    </row>
    <row r="70" spans="1:13" s="413" customFormat="1" ht="16.5" customHeight="1" hidden="1">
      <c r="A70" s="141" t="s">
        <v>512</v>
      </c>
      <c r="B70" s="186">
        <v>909</v>
      </c>
      <c r="C70" s="7" t="s">
        <v>274</v>
      </c>
      <c r="D70" s="7" t="s">
        <v>483</v>
      </c>
      <c r="E70" s="7" t="s">
        <v>513</v>
      </c>
      <c r="F70" s="119"/>
      <c r="G70" s="223"/>
      <c r="H70" s="142"/>
      <c r="I70" s="115"/>
      <c r="J70" s="131"/>
      <c r="K70" s="136">
        <v>5</v>
      </c>
      <c r="L70" s="136"/>
      <c r="M70" s="223">
        <v>5</v>
      </c>
    </row>
    <row r="71" spans="1:13" s="413" customFormat="1" ht="17.25" customHeight="1" hidden="1">
      <c r="A71" s="143" t="s">
        <v>201</v>
      </c>
      <c r="B71" s="186">
        <v>909</v>
      </c>
      <c r="C71" s="7" t="s">
        <v>274</v>
      </c>
      <c r="D71" s="7" t="s">
        <v>483</v>
      </c>
      <c r="E71" s="7" t="s">
        <v>513</v>
      </c>
      <c r="F71" s="119">
        <v>200</v>
      </c>
      <c r="G71" s="223"/>
      <c r="H71" s="142"/>
      <c r="I71" s="115"/>
      <c r="J71" s="131"/>
      <c r="K71" s="136">
        <v>5</v>
      </c>
      <c r="L71" s="136"/>
      <c r="M71" s="223">
        <v>5</v>
      </c>
    </row>
    <row r="72" spans="1:13" s="413" customFormat="1" ht="30.75" customHeight="1">
      <c r="A72" s="111" t="s">
        <v>325</v>
      </c>
      <c r="B72" s="186">
        <v>909</v>
      </c>
      <c r="C72" s="4" t="s">
        <v>274</v>
      </c>
      <c r="D72" s="4" t="s">
        <v>483</v>
      </c>
      <c r="E72" s="4" t="s">
        <v>326</v>
      </c>
      <c r="F72" s="4"/>
      <c r="G72" s="220">
        <f>G73</f>
        <v>5236.53</v>
      </c>
      <c r="H72" s="322"/>
      <c r="I72" s="323"/>
      <c r="J72" s="186"/>
      <c r="K72" s="186"/>
      <c r="L72" s="127"/>
      <c r="M72" s="220">
        <f>M73</f>
        <v>5207.81</v>
      </c>
    </row>
    <row r="73" spans="1:13" s="413" customFormat="1" ht="21.75" customHeight="1">
      <c r="A73" s="114" t="s">
        <v>201</v>
      </c>
      <c r="B73" s="186">
        <v>909</v>
      </c>
      <c r="C73" s="4" t="s">
        <v>274</v>
      </c>
      <c r="D73" s="4" t="s">
        <v>483</v>
      </c>
      <c r="E73" s="4" t="s">
        <v>326</v>
      </c>
      <c r="F73" s="4" t="s">
        <v>169</v>
      </c>
      <c r="G73" s="220">
        <v>5236.53</v>
      </c>
      <c r="H73" s="322"/>
      <c r="I73" s="323"/>
      <c r="J73" s="186"/>
      <c r="K73" s="186"/>
      <c r="L73" s="127"/>
      <c r="M73" s="220">
        <v>5207.81</v>
      </c>
    </row>
    <row r="74" spans="1:13" ht="31.5" customHeight="1" hidden="1">
      <c r="A74" s="111" t="s">
        <v>367</v>
      </c>
      <c r="B74" s="186">
        <v>909</v>
      </c>
      <c r="C74" s="4" t="s">
        <v>274</v>
      </c>
      <c r="D74" s="4" t="s">
        <v>483</v>
      </c>
      <c r="E74" s="4" t="s">
        <v>514</v>
      </c>
      <c r="F74" s="4"/>
      <c r="G74" s="220">
        <f>G75</f>
        <v>0</v>
      </c>
      <c r="H74" s="324"/>
      <c r="I74" s="325"/>
      <c r="J74" s="327"/>
      <c r="K74" s="327"/>
      <c r="L74" s="127"/>
      <c r="M74" s="220">
        <f>M75</f>
        <v>0</v>
      </c>
    </row>
    <row r="75" spans="1:13" ht="19.5" customHeight="1" hidden="1">
      <c r="A75" s="114" t="s">
        <v>201</v>
      </c>
      <c r="B75" s="186">
        <v>909</v>
      </c>
      <c r="C75" s="4" t="s">
        <v>274</v>
      </c>
      <c r="D75" s="4" t="s">
        <v>483</v>
      </c>
      <c r="E75" s="4" t="s">
        <v>514</v>
      </c>
      <c r="F75" s="4" t="s">
        <v>169</v>
      </c>
      <c r="G75" s="220"/>
      <c r="H75" s="324"/>
      <c r="I75" s="325"/>
      <c r="J75" s="327"/>
      <c r="K75" s="327"/>
      <c r="L75" s="127"/>
      <c r="M75" s="220"/>
    </row>
    <row r="76" spans="1:13" ht="28.5" customHeight="1" hidden="1">
      <c r="A76" s="111" t="s">
        <v>202</v>
      </c>
      <c r="B76" s="187"/>
      <c r="C76" s="4" t="s">
        <v>274</v>
      </c>
      <c r="D76" s="4" t="s">
        <v>483</v>
      </c>
      <c r="E76" s="4" t="s">
        <v>515</v>
      </c>
      <c r="F76" s="4" t="s">
        <v>200</v>
      </c>
      <c r="G76" s="223">
        <v>18.6</v>
      </c>
      <c r="H76" s="324"/>
      <c r="I76" s="325"/>
      <c r="J76" s="326"/>
      <c r="K76" s="326"/>
      <c r="L76" s="136"/>
      <c r="M76" s="223">
        <v>18.6</v>
      </c>
    </row>
    <row r="77" spans="1:13" ht="28.5" customHeight="1" hidden="1">
      <c r="A77" s="111" t="s">
        <v>516</v>
      </c>
      <c r="B77" s="187"/>
      <c r="C77" s="4" t="s">
        <v>274</v>
      </c>
      <c r="D77" s="4" t="s">
        <v>483</v>
      </c>
      <c r="E77" s="4" t="s">
        <v>517</v>
      </c>
      <c r="F77" s="4"/>
      <c r="G77" s="223"/>
      <c r="H77" s="324"/>
      <c r="I77" s="325"/>
      <c r="J77" s="326"/>
      <c r="K77" s="326"/>
      <c r="L77" s="136"/>
      <c r="M77" s="223">
        <v>5</v>
      </c>
    </row>
    <row r="78" spans="1:13" ht="20.25" customHeight="1" hidden="1">
      <c r="A78" s="114" t="s">
        <v>201</v>
      </c>
      <c r="B78" s="39"/>
      <c r="C78" s="4" t="s">
        <v>274</v>
      </c>
      <c r="D78" s="4" t="s">
        <v>483</v>
      </c>
      <c r="E78" s="4" t="s">
        <v>517</v>
      </c>
      <c r="F78" s="4" t="s">
        <v>169</v>
      </c>
      <c r="G78" s="223"/>
      <c r="H78" s="324"/>
      <c r="I78" s="325"/>
      <c r="J78" s="326"/>
      <c r="K78" s="326"/>
      <c r="L78" s="136"/>
      <c r="M78" s="223">
        <v>5</v>
      </c>
    </row>
    <row r="79" spans="1:13" ht="21" customHeight="1">
      <c r="A79" s="120" t="s">
        <v>474</v>
      </c>
      <c r="B79" s="185">
        <v>909</v>
      </c>
      <c r="C79" s="31" t="s">
        <v>277</v>
      </c>
      <c r="D79" s="32"/>
      <c r="E79" s="32"/>
      <c r="F79" s="32"/>
      <c r="G79" s="224">
        <f>G80</f>
        <v>84900</v>
      </c>
      <c r="H79" s="324"/>
      <c r="I79" s="325"/>
      <c r="J79" s="326"/>
      <c r="K79" s="326"/>
      <c r="L79" s="144"/>
      <c r="M79" s="224">
        <f>M80</f>
        <v>87300</v>
      </c>
    </row>
    <row r="80" spans="1:13" ht="16.5" customHeight="1">
      <c r="A80" s="137" t="s">
        <v>478</v>
      </c>
      <c r="B80" s="13">
        <v>909</v>
      </c>
      <c r="C80" s="11" t="s">
        <v>277</v>
      </c>
      <c r="D80" s="12" t="s">
        <v>278</v>
      </c>
      <c r="E80" s="12"/>
      <c r="F80" s="12"/>
      <c r="G80" s="219">
        <f>G81</f>
        <v>84900</v>
      </c>
      <c r="H80" s="324"/>
      <c r="I80" s="325"/>
      <c r="J80" s="326"/>
      <c r="K80" s="326"/>
      <c r="L80" s="125"/>
      <c r="M80" s="219">
        <f>M81</f>
        <v>87300</v>
      </c>
    </row>
    <row r="81" spans="1:13" ht="18.75" customHeight="1">
      <c r="A81" s="123" t="s">
        <v>143</v>
      </c>
      <c r="B81" s="186">
        <v>909</v>
      </c>
      <c r="C81" s="29" t="s">
        <v>277</v>
      </c>
      <c r="D81" s="4" t="s">
        <v>278</v>
      </c>
      <c r="E81" s="7" t="s">
        <v>144</v>
      </c>
      <c r="F81" s="7"/>
      <c r="G81" s="220">
        <f>G82</f>
        <v>84900</v>
      </c>
      <c r="H81" s="324"/>
      <c r="I81" s="325"/>
      <c r="J81" s="326"/>
      <c r="K81" s="327"/>
      <c r="L81" s="127"/>
      <c r="M81" s="220">
        <f>M82</f>
        <v>87300</v>
      </c>
    </row>
    <row r="82" spans="1:13" ht="19.5" customHeight="1">
      <c r="A82" s="126" t="s">
        <v>156</v>
      </c>
      <c r="B82" s="186">
        <v>909</v>
      </c>
      <c r="C82" s="29" t="s">
        <v>277</v>
      </c>
      <c r="D82" s="4" t="s">
        <v>278</v>
      </c>
      <c r="E82" s="4" t="s">
        <v>147</v>
      </c>
      <c r="F82" s="4"/>
      <c r="G82" s="220">
        <f>G83</f>
        <v>84900</v>
      </c>
      <c r="H82" s="324"/>
      <c r="I82" s="325"/>
      <c r="J82" s="326"/>
      <c r="K82" s="327"/>
      <c r="L82" s="127"/>
      <c r="M82" s="220">
        <f>M83</f>
        <v>87300</v>
      </c>
    </row>
    <row r="83" spans="1:13" ht="34.5" customHeight="1">
      <c r="A83" s="126" t="s">
        <v>158</v>
      </c>
      <c r="B83" s="186">
        <v>909</v>
      </c>
      <c r="C83" s="29" t="s">
        <v>277</v>
      </c>
      <c r="D83" s="4" t="s">
        <v>278</v>
      </c>
      <c r="E83" s="4" t="s">
        <v>157</v>
      </c>
      <c r="F83" s="4"/>
      <c r="G83" s="220">
        <f>G84+G86</f>
        <v>84900</v>
      </c>
      <c r="H83" s="324"/>
      <c r="I83" s="325"/>
      <c r="J83" s="326"/>
      <c r="K83" s="327"/>
      <c r="L83" s="127"/>
      <c r="M83" s="220">
        <f>M84+M86</f>
        <v>87300</v>
      </c>
    </row>
    <row r="84" spans="1:13" ht="53.25" customHeight="1">
      <c r="A84" s="123" t="s">
        <v>198</v>
      </c>
      <c r="B84" s="186">
        <v>909</v>
      </c>
      <c r="C84" s="29" t="s">
        <v>277</v>
      </c>
      <c r="D84" s="4" t="s">
        <v>278</v>
      </c>
      <c r="E84" s="4" t="s">
        <v>157</v>
      </c>
      <c r="F84" s="7" t="s">
        <v>168</v>
      </c>
      <c r="G84" s="220">
        <v>76200</v>
      </c>
      <c r="H84" s="324"/>
      <c r="I84" s="325"/>
      <c r="J84" s="326"/>
      <c r="K84" s="327"/>
      <c r="L84" s="127">
        <v>1.2</v>
      </c>
      <c r="M84" s="220">
        <v>78600</v>
      </c>
    </row>
    <row r="85" spans="1:13" ht="16.5" customHeight="1" hidden="1">
      <c r="A85" s="123" t="s">
        <v>199</v>
      </c>
      <c r="B85" s="186">
        <v>909</v>
      </c>
      <c r="C85" s="29" t="s">
        <v>277</v>
      </c>
      <c r="D85" s="4" t="s">
        <v>278</v>
      </c>
      <c r="E85" s="4" t="s">
        <v>186</v>
      </c>
      <c r="F85" s="7" t="s">
        <v>197</v>
      </c>
      <c r="G85" s="220">
        <f>'[1]Ведомственные расходы'!G87</f>
        <v>56</v>
      </c>
      <c r="H85" s="324"/>
      <c r="I85" s="325"/>
      <c r="J85" s="326"/>
      <c r="K85" s="327"/>
      <c r="L85" s="127"/>
      <c r="M85" s="220">
        <f>'[1]Ведомственные расходы'!M87</f>
        <v>0</v>
      </c>
    </row>
    <row r="86" spans="1:13" ht="15.75" customHeight="1">
      <c r="A86" s="131" t="s">
        <v>201</v>
      </c>
      <c r="B86" s="186">
        <v>909</v>
      </c>
      <c r="C86" s="29" t="s">
        <v>277</v>
      </c>
      <c r="D86" s="4" t="s">
        <v>278</v>
      </c>
      <c r="E86" s="4" t="s">
        <v>157</v>
      </c>
      <c r="F86" s="7" t="s">
        <v>169</v>
      </c>
      <c r="G86" s="220">
        <v>8700</v>
      </c>
      <c r="H86" s="324"/>
      <c r="I86" s="325"/>
      <c r="J86" s="326"/>
      <c r="K86" s="327"/>
      <c r="L86" s="127">
        <v>-1.2</v>
      </c>
      <c r="M86" s="220">
        <v>8700</v>
      </c>
    </row>
    <row r="87" spans="1:13" ht="19.5" customHeight="1" hidden="1">
      <c r="A87" s="111" t="s">
        <v>202</v>
      </c>
      <c r="B87" s="187"/>
      <c r="C87" s="29" t="s">
        <v>277</v>
      </c>
      <c r="D87" s="4" t="s">
        <v>278</v>
      </c>
      <c r="E87" s="4" t="s">
        <v>186</v>
      </c>
      <c r="F87" s="7" t="s">
        <v>200</v>
      </c>
      <c r="G87" s="220">
        <v>11</v>
      </c>
      <c r="H87" s="324"/>
      <c r="I87" s="325"/>
      <c r="J87" s="326"/>
      <c r="K87" s="327"/>
      <c r="L87" s="127"/>
      <c r="M87" s="220">
        <v>11</v>
      </c>
    </row>
    <row r="88" spans="1:13" ht="34.5" customHeight="1" hidden="1">
      <c r="A88" s="145" t="s">
        <v>259</v>
      </c>
      <c r="B88" s="185">
        <v>909</v>
      </c>
      <c r="C88" s="31" t="s">
        <v>278</v>
      </c>
      <c r="D88" s="19" t="s">
        <v>485</v>
      </c>
      <c r="E88" s="19"/>
      <c r="F88" s="58"/>
      <c r="G88" s="224">
        <f>G95</f>
        <v>0</v>
      </c>
      <c r="H88" s="324"/>
      <c r="I88" s="325"/>
      <c r="J88" s="326"/>
      <c r="K88" s="327"/>
      <c r="L88" s="144"/>
      <c r="M88" s="224">
        <f>M95</f>
        <v>0</v>
      </c>
    </row>
    <row r="89" spans="1:13" ht="76.5" customHeight="1" hidden="1">
      <c r="A89" s="146" t="s">
        <v>187</v>
      </c>
      <c r="B89" s="194"/>
      <c r="C89" s="52" t="s">
        <v>278</v>
      </c>
      <c r="D89" s="2" t="s">
        <v>301</v>
      </c>
      <c r="E89" s="2"/>
      <c r="F89" s="30"/>
      <c r="G89" s="225">
        <f>G90</f>
        <v>0</v>
      </c>
      <c r="H89" s="324"/>
      <c r="I89" s="325"/>
      <c r="J89" s="326"/>
      <c r="K89" s="327"/>
      <c r="L89" s="147"/>
      <c r="M89" s="225">
        <f>M90</f>
        <v>0</v>
      </c>
    </row>
    <row r="90" spans="1:13" ht="102" customHeight="1" hidden="1">
      <c r="A90" s="148" t="s">
        <v>111</v>
      </c>
      <c r="B90" s="195"/>
      <c r="C90" s="60" t="s">
        <v>278</v>
      </c>
      <c r="D90" s="56" t="s">
        <v>301</v>
      </c>
      <c r="E90" s="56" t="s">
        <v>61</v>
      </c>
      <c r="F90" s="55"/>
      <c r="G90" s="226">
        <f>G91</f>
        <v>0</v>
      </c>
      <c r="H90" s="324"/>
      <c r="I90" s="325"/>
      <c r="J90" s="326"/>
      <c r="K90" s="327"/>
      <c r="L90" s="149"/>
      <c r="M90" s="226">
        <f>M91</f>
        <v>0</v>
      </c>
    </row>
    <row r="91" spans="1:13" ht="21.75" customHeight="1" hidden="1">
      <c r="A91" s="148" t="s">
        <v>228</v>
      </c>
      <c r="B91" s="195"/>
      <c r="C91" s="60" t="s">
        <v>278</v>
      </c>
      <c r="D91" s="56" t="s">
        <v>301</v>
      </c>
      <c r="E91" s="56" t="s">
        <v>188</v>
      </c>
      <c r="F91" s="55"/>
      <c r="G91" s="226">
        <f>G92</f>
        <v>0</v>
      </c>
      <c r="H91" s="324"/>
      <c r="I91" s="325"/>
      <c r="J91" s="326"/>
      <c r="K91" s="327"/>
      <c r="L91" s="149"/>
      <c r="M91" s="226">
        <f>M92</f>
        <v>0</v>
      </c>
    </row>
    <row r="92" spans="1:13" ht="33.75" customHeight="1" hidden="1">
      <c r="A92" s="148" t="s">
        <v>229</v>
      </c>
      <c r="B92" s="195"/>
      <c r="C92" s="60" t="s">
        <v>278</v>
      </c>
      <c r="D92" s="56" t="s">
        <v>301</v>
      </c>
      <c r="E92" s="56" t="s">
        <v>189</v>
      </c>
      <c r="F92" s="55"/>
      <c r="G92" s="226">
        <f>G93</f>
        <v>0</v>
      </c>
      <c r="H92" s="324"/>
      <c r="I92" s="325"/>
      <c r="J92" s="326"/>
      <c r="K92" s="327"/>
      <c r="L92" s="149"/>
      <c r="M92" s="226">
        <f>M93</f>
        <v>0</v>
      </c>
    </row>
    <row r="93" spans="1:13" ht="27" customHeight="1" hidden="1">
      <c r="A93" s="150" t="s">
        <v>201</v>
      </c>
      <c r="B93" s="196"/>
      <c r="C93" s="60" t="s">
        <v>278</v>
      </c>
      <c r="D93" s="56" t="s">
        <v>301</v>
      </c>
      <c r="E93" s="56" t="s">
        <v>189</v>
      </c>
      <c r="F93" s="55" t="s">
        <v>169</v>
      </c>
      <c r="G93" s="226">
        <f>G94</f>
        <v>0</v>
      </c>
      <c r="H93" s="324"/>
      <c r="I93" s="325"/>
      <c r="J93" s="326"/>
      <c r="K93" s="327"/>
      <c r="L93" s="149"/>
      <c r="M93" s="226">
        <f>M94</f>
        <v>0</v>
      </c>
    </row>
    <row r="94" spans="1:13" ht="21.75" customHeight="1" hidden="1">
      <c r="A94" s="148" t="s">
        <v>202</v>
      </c>
      <c r="B94" s="195"/>
      <c r="C94" s="60" t="s">
        <v>278</v>
      </c>
      <c r="D94" s="56" t="s">
        <v>301</v>
      </c>
      <c r="E94" s="56" t="s">
        <v>189</v>
      </c>
      <c r="F94" s="55" t="s">
        <v>200</v>
      </c>
      <c r="G94" s="226"/>
      <c r="H94" s="324"/>
      <c r="I94" s="325"/>
      <c r="J94" s="326"/>
      <c r="K94" s="327"/>
      <c r="L94" s="149"/>
      <c r="M94" s="226"/>
    </row>
    <row r="95" spans="1:13" ht="17.25" customHeight="1" hidden="1">
      <c r="A95" s="151" t="s">
        <v>260</v>
      </c>
      <c r="B95" s="197">
        <v>909</v>
      </c>
      <c r="C95" s="52" t="s">
        <v>278</v>
      </c>
      <c r="D95" s="2" t="s">
        <v>287</v>
      </c>
      <c r="E95" s="2"/>
      <c r="F95" s="30"/>
      <c r="G95" s="225">
        <f>G96</f>
        <v>0</v>
      </c>
      <c r="H95" s="324"/>
      <c r="I95" s="325"/>
      <c r="J95" s="326"/>
      <c r="K95" s="327"/>
      <c r="L95" s="147"/>
      <c r="M95" s="225">
        <f>M96</f>
        <v>0</v>
      </c>
    </row>
    <row r="96" spans="1:13" ht="45.75" customHeight="1" hidden="1">
      <c r="A96" s="111" t="s">
        <v>111</v>
      </c>
      <c r="B96" s="186">
        <v>909</v>
      </c>
      <c r="C96" s="29" t="s">
        <v>278</v>
      </c>
      <c r="D96" s="4" t="s">
        <v>287</v>
      </c>
      <c r="E96" s="4" t="s">
        <v>125</v>
      </c>
      <c r="F96" s="7"/>
      <c r="G96" s="220">
        <f>G97</f>
        <v>0</v>
      </c>
      <c r="H96" s="324"/>
      <c r="I96" s="325"/>
      <c r="J96" s="326"/>
      <c r="K96" s="327"/>
      <c r="L96" s="127"/>
      <c r="M96" s="220">
        <f>M97</f>
        <v>0</v>
      </c>
    </row>
    <row r="97" spans="1:13" ht="46.5" customHeight="1" hidden="1">
      <c r="A97" s="111" t="s">
        <v>519</v>
      </c>
      <c r="B97" s="186">
        <v>909</v>
      </c>
      <c r="C97" s="29" t="s">
        <v>278</v>
      </c>
      <c r="D97" s="4" t="s">
        <v>287</v>
      </c>
      <c r="E97" s="4" t="s">
        <v>520</v>
      </c>
      <c r="F97" s="7"/>
      <c r="G97" s="220">
        <f>G98</f>
        <v>0</v>
      </c>
      <c r="H97" s="324"/>
      <c r="I97" s="325"/>
      <c r="J97" s="326"/>
      <c r="K97" s="327"/>
      <c r="L97" s="127"/>
      <c r="M97" s="220">
        <f>M98</f>
        <v>0</v>
      </c>
    </row>
    <row r="98" spans="1:13" ht="18.75" customHeight="1" hidden="1">
      <c r="A98" s="111" t="s">
        <v>521</v>
      </c>
      <c r="B98" s="186">
        <v>909</v>
      </c>
      <c r="C98" s="29" t="s">
        <v>278</v>
      </c>
      <c r="D98" s="4" t="s">
        <v>287</v>
      </c>
      <c r="E98" s="4" t="s">
        <v>0</v>
      </c>
      <c r="F98" s="7"/>
      <c r="G98" s="220">
        <f>G99</f>
        <v>0</v>
      </c>
      <c r="H98" s="324"/>
      <c r="I98" s="325"/>
      <c r="J98" s="326"/>
      <c r="K98" s="327"/>
      <c r="L98" s="127"/>
      <c r="M98" s="220">
        <f>M99</f>
        <v>0</v>
      </c>
    </row>
    <row r="99" spans="1:13" ht="37.5" customHeight="1" hidden="1">
      <c r="A99" s="111" t="s">
        <v>1</v>
      </c>
      <c r="B99" s="186">
        <v>909</v>
      </c>
      <c r="C99" s="29" t="s">
        <v>278</v>
      </c>
      <c r="D99" s="4" t="s">
        <v>287</v>
      </c>
      <c r="E99" s="4" t="s">
        <v>2</v>
      </c>
      <c r="F99" s="7"/>
      <c r="G99" s="220">
        <f>G100</f>
        <v>0</v>
      </c>
      <c r="H99" s="324"/>
      <c r="I99" s="325"/>
      <c r="J99" s="326"/>
      <c r="K99" s="327"/>
      <c r="L99" s="127"/>
      <c r="M99" s="220">
        <f>M100</f>
        <v>0</v>
      </c>
    </row>
    <row r="100" spans="1:13" ht="21" customHeight="1" hidden="1">
      <c r="A100" s="131" t="s">
        <v>201</v>
      </c>
      <c r="B100" s="186">
        <v>909</v>
      </c>
      <c r="C100" s="29" t="s">
        <v>278</v>
      </c>
      <c r="D100" s="4" t="s">
        <v>287</v>
      </c>
      <c r="E100" s="4" t="s">
        <v>2</v>
      </c>
      <c r="F100" s="7" t="s">
        <v>169</v>
      </c>
      <c r="G100" s="220">
        <v>0</v>
      </c>
      <c r="H100" s="324"/>
      <c r="I100" s="325"/>
      <c r="J100" s="326"/>
      <c r="K100" s="327"/>
      <c r="L100" s="127"/>
      <c r="M100" s="220">
        <v>0</v>
      </c>
    </row>
    <row r="101" spans="1:13" ht="34.5" customHeight="1" hidden="1">
      <c r="A101" s="111" t="s">
        <v>202</v>
      </c>
      <c r="B101" s="186">
        <v>909</v>
      </c>
      <c r="C101" s="29" t="s">
        <v>278</v>
      </c>
      <c r="D101" s="4" t="s">
        <v>287</v>
      </c>
      <c r="E101" s="4" t="s">
        <v>3</v>
      </c>
      <c r="F101" s="7" t="s">
        <v>200</v>
      </c>
      <c r="G101" s="220">
        <v>1</v>
      </c>
      <c r="H101" s="324"/>
      <c r="I101" s="325"/>
      <c r="J101" s="326"/>
      <c r="K101" s="327"/>
      <c r="L101" s="127"/>
      <c r="M101" s="220">
        <v>1</v>
      </c>
    </row>
    <row r="102" spans="1:13" ht="21" customHeight="1" hidden="1">
      <c r="A102" s="152" t="s">
        <v>296</v>
      </c>
      <c r="B102" s="185">
        <v>909</v>
      </c>
      <c r="C102" s="31" t="s">
        <v>279</v>
      </c>
      <c r="D102" s="19"/>
      <c r="E102" s="19"/>
      <c r="F102" s="58"/>
      <c r="G102" s="224">
        <f>G103+G128</f>
        <v>0</v>
      </c>
      <c r="H102" s="324"/>
      <c r="I102" s="325"/>
      <c r="J102" s="326"/>
      <c r="K102" s="327"/>
      <c r="L102" s="144"/>
      <c r="M102" s="224">
        <f>M103+M128</f>
        <v>0</v>
      </c>
    </row>
    <row r="103" spans="1:13" ht="18.75" customHeight="1" hidden="1">
      <c r="A103" s="153" t="s">
        <v>68</v>
      </c>
      <c r="B103" s="3">
        <v>909</v>
      </c>
      <c r="C103" s="52" t="s">
        <v>279</v>
      </c>
      <c r="D103" s="2" t="s">
        <v>301</v>
      </c>
      <c r="E103" s="2"/>
      <c r="F103" s="30"/>
      <c r="G103" s="225">
        <f>G104</f>
        <v>0</v>
      </c>
      <c r="H103" s="324"/>
      <c r="I103" s="325"/>
      <c r="J103" s="326"/>
      <c r="K103" s="327"/>
      <c r="L103" s="147"/>
      <c r="M103" s="225">
        <f>M104</f>
        <v>0</v>
      </c>
    </row>
    <row r="104" spans="1:13" ht="48.75" customHeight="1" hidden="1">
      <c r="A104" s="111" t="s">
        <v>111</v>
      </c>
      <c r="B104" s="186">
        <v>909</v>
      </c>
      <c r="C104" s="29" t="s">
        <v>279</v>
      </c>
      <c r="D104" s="4" t="s">
        <v>301</v>
      </c>
      <c r="E104" s="4" t="s">
        <v>125</v>
      </c>
      <c r="F104" s="7"/>
      <c r="G104" s="220">
        <f>G105</f>
        <v>0</v>
      </c>
      <c r="H104" s="324"/>
      <c r="I104" s="325"/>
      <c r="J104" s="326"/>
      <c r="K104" s="327"/>
      <c r="L104" s="127"/>
      <c r="M104" s="220">
        <f>M105</f>
        <v>0</v>
      </c>
    </row>
    <row r="105" spans="1:13" ht="44.25" customHeight="1" hidden="1">
      <c r="A105" s="111" t="s">
        <v>113</v>
      </c>
      <c r="B105" s="186">
        <v>909</v>
      </c>
      <c r="C105" s="29" t="s">
        <v>279</v>
      </c>
      <c r="D105" s="4" t="s">
        <v>301</v>
      </c>
      <c r="E105" s="4" t="s">
        <v>132</v>
      </c>
      <c r="F105" s="7"/>
      <c r="G105" s="220">
        <f>G111</f>
        <v>0</v>
      </c>
      <c r="H105" s="324"/>
      <c r="I105" s="325"/>
      <c r="J105" s="326"/>
      <c r="K105" s="327"/>
      <c r="L105" s="127"/>
      <c r="M105" s="220">
        <f>M111</f>
        <v>0</v>
      </c>
    </row>
    <row r="106" spans="1:13" ht="88.5" customHeight="1" hidden="1">
      <c r="A106" s="111" t="s">
        <v>230</v>
      </c>
      <c r="B106" s="186">
        <v>909</v>
      </c>
      <c r="C106" s="29" t="s">
        <v>279</v>
      </c>
      <c r="D106" s="4" t="s">
        <v>301</v>
      </c>
      <c r="E106" s="4" t="s">
        <v>190</v>
      </c>
      <c r="F106" s="7"/>
      <c r="G106" s="220">
        <f>G107</f>
        <v>0</v>
      </c>
      <c r="H106" s="324"/>
      <c r="I106" s="325"/>
      <c r="J106" s="326"/>
      <c r="K106" s="327"/>
      <c r="L106" s="127"/>
      <c r="M106" s="220">
        <f>M107</f>
        <v>0</v>
      </c>
    </row>
    <row r="107" spans="1:13" ht="114" customHeight="1" hidden="1">
      <c r="A107" s="131" t="s">
        <v>201</v>
      </c>
      <c r="B107" s="186">
        <v>909</v>
      </c>
      <c r="C107" s="29" t="s">
        <v>279</v>
      </c>
      <c r="D107" s="4" t="s">
        <v>301</v>
      </c>
      <c r="E107" s="4" t="s">
        <v>190</v>
      </c>
      <c r="F107" s="7" t="s">
        <v>169</v>
      </c>
      <c r="G107" s="220">
        <f>G108</f>
        <v>0</v>
      </c>
      <c r="H107" s="324"/>
      <c r="I107" s="325"/>
      <c r="J107" s="326"/>
      <c r="K107" s="327"/>
      <c r="L107" s="127"/>
      <c r="M107" s="220">
        <f>M108</f>
        <v>0</v>
      </c>
    </row>
    <row r="108" spans="1:13" ht="21.75" customHeight="1" hidden="1">
      <c r="A108" s="111" t="s">
        <v>202</v>
      </c>
      <c r="B108" s="186">
        <v>909</v>
      </c>
      <c r="C108" s="29" t="s">
        <v>279</v>
      </c>
      <c r="D108" s="4" t="s">
        <v>301</v>
      </c>
      <c r="E108" s="4" t="s">
        <v>190</v>
      </c>
      <c r="F108" s="7" t="s">
        <v>200</v>
      </c>
      <c r="G108" s="220"/>
      <c r="H108" s="324"/>
      <c r="I108" s="325"/>
      <c r="J108" s="326"/>
      <c r="K108" s="327"/>
      <c r="L108" s="127"/>
      <c r="M108" s="220"/>
    </row>
    <row r="109" spans="1:13" ht="39.75" customHeight="1" hidden="1">
      <c r="A109" s="128" t="s">
        <v>207</v>
      </c>
      <c r="B109" s="186">
        <v>909</v>
      </c>
      <c r="C109" s="29" t="s">
        <v>279</v>
      </c>
      <c r="D109" s="4" t="s">
        <v>301</v>
      </c>
      <c r="E109" s="4" t="s">
        <v>190</v>
      </c>
      <c r="F109" s="7" t="s">
        <v>265</v>
      </c>
      <c r="G109" s="220">
        <f>G110</f>
        <v>0</v>
      </c>
      <c r="H109" s="324"/>
      <c r="I109" s="325"/>
      <c r="J109" s="326"/>
      <c r="K109" s="327"/>
      <c r="L109" s="127"/>
      <c r="M109" s="220">
        <f>M110</f>
        <v>0</v>
      </c>
    </row>
    <row r="110" spans="1:13" ht="42.75" customHeight="1" hidden="1">
      <c r="A110" s="111" t="s">
        <v>264</v>
      </c>
      <c r="B110" s="186">
        <v>909</v>
      </c>
      <c r="C110" s="29" t="s">
        <v>279</v>
      </c>
      <c r="D110" s="4" t="s">
        <v>301</v>
      </c>
      <c r="E110" s="4" t="s">
        <v>190</v>
      </c>
      <c r="F110" s="7" t="s">
        <v>206</v>
      </c>
      <c r="G110" s="220"/>
      <c r="H110" s="324"/>
      <c r="I110" s="325"/>
      <c r="J110" s="326"/>
      <c r="K110" s="327"/>
      <c r="L110" s="127"/>
      <c r="M110" s="220"/>
    </row>
    <row r="111" spans="1:13" ht="29.25" customHeight="1" hidden="1">
      <c r="A111" s="111" t="s">
        <v>159</v>
      </c>
      <c r="B111" s="186">
        <v>909</v>
      </c>
      <c r="C111" s="29" t="s">
        <v>279</v>
      </c>
      <c r="D111" s="4" t="s">
        <v>301</v>
      </c>
      <c r="E111" s="4" t="s">
        <v>131</v>
      </c>
      <c r="F111" s="7"/>
      <c r="G111" s="220">
        <f>G112</f>
        <v>0</v>
      </c>
      <c r="H111" s="324"/>
      <c r="I111" s="325"/>
      <c r="J111" s="326"/>
      <c r="K111" s="327"/>
      <c r="L111" s="127"/>
      <c r="M111" s="220">
        <f>M112</f>
        <v>0</v>
      </c>
    </row>
    <row r="112" spans="1:13" ht="81.75" customHeight="1" hidden="1">
      <c r="A112" s="154" t="s">
        <v>232</v>
      </c>
      <c r="B112" s="186">
        <v>909</v>
      </c>
      <c r="C112" s="29" t="s">
        <v>279</v>
      </c>
      <c r="D112" s="4" t="s">
        <v>301</v>
      </c>
      <c r="E112" s="4" t="s">
        <v>4</v>
      </c>
      <c r="F112" s="7"/>
      <c r="G112" s="220">
        <f>G113</f>
        <v>0</v>
      </c>
      <c r="H112" s="324"/>
      <c r="I112" s="325"/>
      <c r="J112" s="326"/>
      <c r="K112" s="327"/>
      <c r="L112" s="127"/>
      <c r="M112" s="220">
        <f>M113</f>
        <v>0</v>
      </c>
    </row>
    <row r="113" spans="1:13" ht="21" customHeight="1" hidden="1">
      <c r="A113" s="131" t="s">
        <v>201</v>
      </c>
      <c r="B113" s="186">
        <v>909</v>
      </c>
      <c r="C113" s="29" t="s">
        <v>279</v>
      </c>
      <c r="D113" s="4" t="s">
        <v>301</v>
      </c>
      <c r="E113" s="4" t="s">
        <v>130</v>
      </c>
      <c r="F113" s="7" t="s">
        <v>169</v>
      </c>
      <c r="G113" s="220"/>
      <c r="H113" s="324"/>
      <c r="I113" s="325"/>
      <c r="J113" s="326"/>
      <c r="K113" s="327"/>
      <c r="L113" s="127"/>
      <c r="M113" s="220"/>
    </row>
    <row r="114" spans="1:13" ht="34.5" customHeight="1" hidden="1">
      <c r="A114" s="111" t="s">
        <v>202</v>
      </c>
      <c r="B114" s="186">
        <v>909</v>
      </c>
      <c r="C114" s="29" t="s">
        <v>279</v>
      </c>
      <c r="D114" s="4" t="s">
        <v>301</v>
      </c>
      <c r="E114" s="4" t="s">
        <v>191</v>
      </c>
      <c r="F114" s="7" t="s">
        <v>200</v>
      </c>
      <c r="G114" s="220"/>
      <c r="H114" s="324"/>
      <c r="I114" s="325"/>
      <c r="J114" s="326"/>
      <c r="K114" s="327"/>
      <c r="L114" s="127"/>
      <c r="M114" s="220"/>
    </row>
    <row r="115" spans="1:13" ht="78" customHeight="1" hidden="1">
      <c r="A115" s="128" t="s">
        <v>207</v>
      </c>
      <c r="B115" s="186">
        <v>909</v>
      </c>
      <c r="C115" s="29" t="s">
        <v>279</v>
      </c>
      <c r="D115" s="4" t="s">
        <v>301</v>
      </c>
      <c r="E115" s="4" t="s">
        <v>191</v>
      </c>
      <c r="F115" s="7" t="s">
        <v>265</v>
      </c>
      <c r="G115" s="220">
        <f>G116</f>
        <v>0</v>
      </c>
      <c r="H115" s="324"/>
      <c r="I115" s="325"/>
      <c r="J115" s="326"/>
      <c r="K115" s="327"/>
      <c r="L115" s="127"/>
      <c r="M115" s="220">
        <f>M116</f>
        <v>0</v>
      </c>
    </row>
    <row r="116" spans="1:13" ht="92.25" customHeight="1" hidden="1">
      <c r="A116" s="111" t="s">
        <v>264</v>
      </c>
      <c r="B116" s="186">
        <v>909</v>
      </c>
      <c r="C116" s="29" t="s">
        <v>279</v>
      </c>
      <c r="D116" s="4" t="s">
        <v>301</v>
      </c>
      <c r="E116" s="4" t="s">
        <v>191</v>
      </c>
      <c r="F116" s="7" t="s">
        <v>206</v>
      </c>
      <c r="G116" s="220"/>
      <c r="H116" s="324"/>
      <c r="I116" s="325"/>
      <c r="J116" s="326"/>
      <c r="K116" s="327"/>
      <c r="L116" s="127"/>
      <c r="M116" s="220"/>
    </row>
    <row r="117" spans="1:13" ht="15.75" customHeight="1" hidden="1">
      <c r="A117" s="111" t="s">
        <v>233</v>
      </c>
      <c r="B117" s="186">
        <v>909</v>
      </c>
      <c r="C117" s="29" t="s">
        <v>279</v>
      </c>
      <c r="D117" s="4" t="s">
        <v>301</v>
      </c>
      <c r="E117" s="4" t="s">
        <v>192</v>
      </c>
      <c r="F117" s="7"/>
      <c r="G117" s="220">
        <f>G118</f>
        <v>0</v>
      </c>
      <c r="H117" s="324"/>
      <c r="I117" s="325"/>
      <c r="J117" s="326"/>
      <c r="K117" s="327"/>
      <c r="L117" s="127"/>
      <c r="M117" s="220">
        <f>M118</f>
        <v>0</v>
      </c>
    </row>
    <row r="118" spans="1:13" ht="29.25" customHeight="1" hidden="1">
      <c r="A118" s="131" t="s">
        <v>201</v>
      </c>
      <c r="B118" s="186">
        <v>909</v>
      </c>
      <c r="C118" s="29" t="s">
        <v>279</v>
      </c>
      <c r="D118" s="4" t="s">
        <v>301</v>
      </c>
      <c r="E118" s="4" t="s">
        <v>192</v>
      </c>
      <c r="F118" s="7" t="s">
        <v>169</v>
      </c>
      <c r="G118" s="220">
        <f>G119</f>
        <v>0</v>
      </c>
      <c r="H118" s="324"/>
      <c r="I118" s="325"/>
      <c r="J118" s="326"/>
      <c r="K118" s="327"/>
      <c r="L118" s="127"/>
      <c r="M118" s="220">
        <f>M119</f>
        <v>0</v>
      </c>
    </row>
    <row r="119" spans="1:13" ht="24" customHeight="1" hidden="1">
      <c r="A119" s="111" t="s">
        <v>202</v>
      </c>
      <c r="B119" s="186">
        <v>909</v>
      </c>
      <c r="C119" s="29" t="s">
        <v>279</v>
      </c>
      <c r="D119" s="4" t="s">
        <v>301</v>
      </c>
      <c r="E119" s="4" t="s">
        <v>192</v>
      </c>
      <c r="F119" s="7" t="s">
        <v>200</v>
      </c>
      <c r="G119" s="220"/>
      <c r="H119" s="324"/>
      <c r="I119" s="325"/>
      <c r="J119" s="326"/>
      <c r="K119" s="327"/>
      <c r="L119" s="127"/>
      <c r="M119" s="220"/>
    </row>
    <row r="120" spans="1:13" ht="19.5" customHeight="1" hidden="1">
      <c r="A120" s="128" t="s">
        <v>207</v>
      </c>
      <c r="B120" s="186">
        <v>909</v>
      </c>
      <c r="C120" s="29" t="s">
        <v>279</v>
      </c>
      <c r="D120" s="4" t="s">
        <v>301</v>
      </c>
      <c r="E120" s="4" t="s">
        <v>192</v>
      </c>
      <c r="F120" s="7" t="s">
        <v>265</v>
      </c>
      <c r="G120" s="220">
        <f>G121</f>
        <v>0</v>
      </c>
      <c r="H120" s="213"/>
      <c r="I120" s="214"/>
      <c r="J120" s="185"/>
      <c r="K120" s="185"/>
      <c r="L120" s="127"/>
      <c r="M120" s="220">
        <f>M121</f>
        <v>0</v>
      </c>
    </row>
    <row r="121" spans="1:13" ht="33.75" customHeight="1" hidden="1">
      <c r="A121" s="111" t="s">
        <v>264</v>
      </c>
      <c r="B121" s="186">
        <v>909</v>
      </c>
      <c r="C121" s="29" t="s">
        <v>279</v>
      </c>
      <c r="D121" s="4" t="s">
        <v>301</v>
      </c>
      <c r="E121" s="4" t="s">
        <v>192</v>
      </c>
      <c r="F121" s="7" t="s">
        <v>206</v>
      </c>
      <c r="G121" s="220"/>
      <c r="H121" s="213"/>
      <c r="I121" s="214"/>
      <c r="J121" s="185"/>
      <c r="K121" s="185"/>
      <c r="L121" s="127"/>
      <c r="M121" s="220"/>
    </row>
    <row r="122" spans="1:13" ht="19.5" customHeight="1">
      <c r="A122" s="151" t="s">
        <v>584</v>
      </c>
      <c r="B122" s="3">
        <v>909</v>
      </c>
      <c r="C122" s="257" t="s">
        <v>279</v>
      </c>
      <c r="D122" s="2" t="s">
        <v>167</v>
      </c>
      <c r="E122" s="2"/>
      <c r="F122" s="30"/>
      <c r="G122" s="225">
        <f>G123</f>
        <v>64000</v>
      </c>
      <c r="H122" s="213"/>
      <c r="I122" s="214"/>
      <c r="J122" s="185"/>
      <c r="K122" s="185"/>
      <c r="L122" s="127"/>
      <c r="M122" s="220">
        <f>M123</f>
        <v>0</v>
      </c>
    </row>
    <row r="123" spans="1:13" ht="50.25" customHeight="1">
      <c r="A123" s="129" t="s">
        <v>585</v>
      </c>
      <c r="B123" s="186">
        <v>909</v>
      </c>
      <c r="C123" s="57" t="s">
        <v>279</v>
      </c>
      <c r="D123" s="4" t="s">
        <v>167</v>
      </c>
      <c r="E123" s="4" t="s">
        <v>583</v>
      </c>
      <c r="F123" s="7"/>
      <c r="G123" s="220">
        <f>G124</f>
        <v>64000</v>
      </c>
      <c r="H123" s="213"/>
      <c r="I123" s="214"/>
      <c r="J123" s="185"/>
      <c r="K123" s="185"/>
      <c r="L123" s="127"/>
      <c r="M123" s="220">
        <f>M124</f>
        <v>0</v>
      </c>
    </row>
    <row r="124" spans="1:13" ht="20.25" customHeight="1">
      <c r="A124" s="111" t="s">
        <v>651</v>
      </c>
      <c r="B124" s="186">
        <v>909</v>
      </c>
      <c r="C124" s="57" t="s">
        <v>279</v>
      </c>
      <c r="D124" s="4" t="s">
        <v>167</v>
      </c>
      <c r="E124" s="4" t="s">
        <v>625</v>
      </c>
      <c r="F124" s="7"/>
      <c r="G124" s="220">
        <f>G125</f>
        <v>64000</v>
      </c>
      <c r="H124" s="213"/>
      <c r="I124" s="214"/>
      <c r="J124" s="185"/>
      <c r="K124" s="185"/>
      <c r="L124" s="127"/>
      <c r="M124" s="220">
        <f>M125</f>
        <v>0</v>
      </c>
    </row>
    <row r="125" spans="1:13" ht="61.5" customHeight="1">
      <c r="A125" s="129" t="s">
        <v>626</v>
      </c>
      <c r="B125" s="186">
        <v>909</v>
      </c>
      <c r="C125" s="57" t="s">
        <v>279</v>
      </c>
      <c r="D125" s="4" t="s">
        <v>167</v>
      </c>
      <c r="E125" s="4" t="s">
        <v>624</v>
      </c>
      <c r="F125" s="7"/>
      <c r="G125" s="220">
        <f>G126</f>
        <v>64000</v>
      </c>
      <c r="H125" s="213"/>
      <c r="I125" s="214"/>
      <c r="J125" s="185"/>
      <c r="K125" s="185"/>
      <c r="L125" s="127"/>
      <c r="M125" s="220">
        <f>M126</f>
        <v>0</v>
      </c>
    </row>
    <row r="126" spans="1:13" ht="45.75" customHeight="1" hidden="1">
      <c r="A126" s="129" t="s">
        <v>15</v>
      </c>
      <c r="B126" s="186">
        <v>909</v>
      </c>
      <c r="C126" s="57" t="s">
        <v>279</v>
      </c>
      <c r="D126" s="4" t="s">
        <v>167</v>
      </c>
      <c r="E126" s="4" t="s">
        <v>16</v>
      </c>
      <c r="F126" s="7"/>
      <c r="G126" s="220">
        <f>G127</f>
        <v>64000</v>
      </c>
      <c r="H126" s="213"/>
      <c r="I126" s="214"/>
      <c r="J126" s="185"/>
      <c r="K126" s="185"/>
      <c r="L126" s="127"/>
      <c r="M126" s="220">
        <f>M127</f>
        <v>0</v>
      </c>
    </row>
    <row r="127" spans="1:13" ht="17.25" customHeight="1">
      <c r="A127" s="155" t="s">
        <v>201</v>
      </c>
      <c r="B127" s="186">
        <v>909</v>
      </c>
      <c r="C127" s="57" t="s">
        <v>279</v>
      </c>
      <c r="D127" s="4" t="s">
        <v>167</v>
      </c>
      <c r="E127" s="4" t="s">
        <v>624</v>
      </c>
      <c r="F127" s="7" t="s">
        <v>169</v>
      </c>
      <c r="G127" s="220">
        <v>64000</v>
      </c>
      <c r="H127" s="213"/>
      <c r="I127" s="214"/>
      <c r="J127" s="185"/>
      <c r="K127" s="185"/>
      <c r="L127" s="127"/>
      <c r="M127" s="220">
        <v>0</v>
      </c>
    </row>
    <row r="128" spans="1:13" ht="19.5" customHeight="1" hidden="1">
      <c r="A128" s="258" t="s">
        <v>258</v>
      </c>
      <c r="B128" s="3">
        <v>909</v>
      </c>
      <c r="C128" s="257" t="s">
        <v>279</v>
      </c>
      <c r="D128" s="2" t="s">
        <v>167</v>
      </c>
      <c r="E128" s="2"/>
      <c r="F128" s="30"/>
      <c r="G128" s="225">
        <f>G129</f>
        <v>0</v>
      </c>
      <c r="H128" s="213"/>
      <c r="I128" s="214"/>
      <c r="J128" s="185"/>
      <c r="K128" s="185"/>
      <c r="L128" s="147"/>
      <c r="M128" s="225">
        <f>M129</f>
        <v>0</v>
      </c>
    </row>
    <row r="129" spans="1:13" ht="44.25" customHeight="1" hidden="1">
      <c r="A129" s="129" t="s">
        <v>111</v>
      </c>
      <c r="B129" s="186">
        <v>909</v>
      </c>
      <c r="C129" s="57" t="s">
        <v>279</v>
      </c>
      <c r="D129" s="4" t="s">
        <v>167</v>
      </c>
      <c r="E129" s="4" t="s">
        <v>125</v>
      </c>
      <c r="F129" s="7"/>
      <c r="G129" s="220">
        <f>G130</f>
        <v>0</v>
      </c>
      <c r="H129" s="213"/>
      <c r="I129" s="214"/>
      <c r="J129" s="185"/>
      <c r="K129" s="185"/>
      <c r="L129" s="127"/>
      <c r="M129" s="220">
        <f>M130</f>
        <v>0</v>
      </c>
    </row>
    <row r="130" spans="1:13" ht="49.5" customHeight="1" hidden="1">
      <c r="A130" s="111" t="s">
        <v>11</v>
      </c>
      <c r="B130" s="186">
        <v>909</v>
      </c>
      <c r="C130" s="57" t="s">
        <v>279</v>
      </c>
      <c r="D130" s="4" t="s">
        <v>167</v>
      </c>
      <c r="E130" s="4" t="s">
        <v>12</v>
      </c>
      <c r="F130" s="7"/>
      <c r="G130" s="220">
        <f>G131</f>
        <v>0</v>
      </c>
      <c r="H130" s="213"/>
      <c r="I130" s="214"/>
      <c r="J130" s="185"/>
      <c r="K130" s="185"/>
      <c r="L130" s="127"/>
      <c r="M130" s="220">
        <f>M131</f>
        <v>0</v>
      </c>
    </row>
    <row r="131" spans="1:13" ht="49.5" customHeight="1" hidden="1">
      <c r="A131" s="129" t="s">
        <v>13</v>
      </c>
      <c r="B131" s="186">
        <v>909</v>
      </c>
      <c r="C131" s="57" t="s">
        <v>279</v>
      </c>
      <c r="D131" s="4" t="s">
        <v>167</v>
      </c>
      <c r="E131" s="4" t="s">
        <v>14</v>
      </c>
      <c r="F131" s="7"/>
      <c r="G131" s="220">
        <f>G132</f>
        <v>0</v>
      </c>
      <c r="H131" s="213"/>
      <c r="I131" s="214"/>
      <c r="J131" s="185"/>
      <c r="K131" s="185"/>
      <c r="L131" s="127"/>
      <c r="M131" s="220">
        <f>M132</f>
        <v>0</v>
      </c>
    </row>
    <row r="132" spans="1:13" ht="45.75" customHeight="1" hidden="1">
      <c r="A132" s="129" t="s">
        <v>15</v>
      </c>
      <c r="B132" s="186">
        <v>909</v>
      </c>
      <c r="C132" s="57" t="s">
        <v>279</v>
      </c>
      <c r="D132" s="4" t="s">
        <v>167</v>
      </c>
      <c r="E132" s="4" t="s">
        <v>16</v>
      </c>
      <c r="F132" s="7"/>
      <c r="G132" s="220">
        <f>G133</f>
        <v>0</v>
      </c>
      <c r="H132" s="213"/>
      <c r="I132" s="214"/>
      <c r="J132" s="185"/>
      <c r="K132" s="185"/>
      <c r="L132" s="127"/>
      <c r="M132" s="220">
        <f>M133</f>
        <v>0</v>
      </c>
    </row>
    <row r="133" spans="1:13" ht="20.25" customHeight="1" hidden="1">
      <c r="A133" s="155" t="s">
        <v>201</v>
      </c>
      <c r="B133" s="186">
        <v>909</v>
      </c>
      <c r="C133" s="57" t="s">
        <v>279</v>
      </c>
      <c r="D133" s="4" t="s">
        <v>167</v>
      </c>
      <c r="E133" s="4" t="s">
        <v>16</v>
      </c>
      <c r="F133" s="7" t="s">
        <v>169</v>
      </c>
      <c r="G133" s="220"/>
      <c r="H133" s="213"/>
      <c r="I133" s="214"/>
      <c r="J133" s="185"/>
      <c r="K133" s="185"/>
      <c r="L133" s="127"/>
      <c r="M133" s="220"/>
    </row>
    <row r="134" spans="1:13" ht="19.5" customHeight="1" hidden="1">
      <c r="A134" s="129" t="s">
        <v>202</v>
      </c>
      <c r="B134" s="191"/>
      <c r="C134" s="57" t="s">
        <v>279</v>
      </c>
      <c r="D134" s="4" t="s">
        <v>167</v>
      </c>
      <c r="E134" s="4" t="s">
        <v>17</v>
      </c>
      <c r="F134" s="7" t="s">
        <v>200</v>
      </c>
      <c r="G134" s="220">
        <v>0.5</v>
      </c>
      <c r="H134" s="213"/>
      <c r="I134" s="214"/>
      <c r="J134" s="185"/>
      <c r="K134" s="185"/>
      <c r="L134" s="127"/>
      <c r="M134" s="220">
        <v>0.5</v>
      </c>
    </row>
    <row r="135" spans="1:13" ht="26.25" customHeight="1">
      <c r="A135" s="120" t="s">
        <v>288</v>
      </c>
      <c r="B135" s="185">
        <v>909</v>
      </c>
      <c r="C135" s="19" t="s">
        <v>276</v>
      </c>
      <c r="D135" s="19"/>
      <c r="E135" s="19"/>
      <c r="F135" s="19"/>
      <c r="G135" s="224">
        <f>G179</f>
        <v>1445620</v>
      </c>
      <c r="H135" s="213"/>
      <c r="I135" s="214"/>
      <c r="J135" s="185"/>
      <c r="K135" s="185"/>
      <c r="L135" s="144">
        <v>102</v>
      </c>
      <c r="M135" s="224">
        <f>M179</f>
        <v>1440620</v>
      </c>
    </row>
    <row r="136" spans="1:15" ht="24" customHeight="1" hidden="1">
      <c r="A136" s="156" t="s">
        <v>280</v>
      </c>
      <c r="B136" s="201"/>
      <c r="C136" s="54" t="s">
        <v>276</v>
      </c>
      <c r="D136" s="54" t="s">
        <v>274</v>
      </c>
      <c r="E136" s="54"/>
      <c r="F136" s="54"/>
      <c r="G136" s="227">
        <f>G137</f>
        <v>0</v>
      </c>
      <c r="H136" s="40"/>
      <c r="I136" s="15"/>
      <c r="J136" s="5"/>
      <c r="K136" s="13"/>
      <c r="L136" s="147"/>
      <c r="M136" s="227">
        <f>M137</f>
        <v>0</v>
      </c>
      <c r="O136" s="17"/>
    </row>
    <row r="137" spans="1:13" ht="33.75" customHeight="1" hidden="1">
      <c r="A137" s="158" t="s">
        <v>204</v>
      </c>
      <c r="B137" s="202"/>
      <c r="C137" s="53" t="s">
        <v>276</v>
      </c>
      <c r="D137" s="53" t="s">
        <v>274</v>
      </c>
      <c r="E137" s="53" t="s">
        <v>203</v>
      </c>
      <c r="F137" s="53"/>
      <c r="G137" s="228">
        <f>G138</f>
        <v>0</v>
      </c>
      <c r="H137" s="40"/>
      <c r="I137" s="15"/>
      <c r="J137" s="5"/>
      <c r="K137" s="5"/>
      <c r="L137" s="147"/>
      <c r="M137" s="228">
        <f>M138</f>
        <v>0</v>
      </c>
    </row>
    <row r="138" spans="1:13" ht="24" customHeight="1" hidden="1">
      <c r="A138" s="160" t="s">
        <v>205</v>
      </c>
      <c r="B138" s="203"/>
      <c r="C138" s="53" t="s">
        <v>276</v>
      </c>
      <c r="D138" s="53" t="s">
        <v>274</v>
      </c>
      <c r="E138" s="53" t="s">
        <v>208</v>
      </c>
      <c r="F138" s="53"/>
      <c r="G138" s="228">
        <f>G139+G144+G149</f>
        <v>0</v>
      </c>
      <c r="H138" s="40"/>
      <c r="I138" s="15"/>
      <c r="J138" s="5"/>
      <c r="K138" s="5"/>
      <c r="L138" s="147"/>
      <c r="M138" s="228">
        <f>M139+M144+M149</f>
        <v>0</v>
      </c>
    </row>
    <row r="139" spans="1:13" ht="18" customHeight="1" hidden="1">
      <c r="A139" s="161" t="s">
        <v>210</v>
      </c>
      <c r="B139" s="204"/>
      <c r="C139" s="53" t="s">
        <v>276</v>
      </c>
      <c r="D139" s="53" t="s">
        <v>274</v>
      </c>
      <c r="E139" s="53" t="s">
        <v>209</v>
      </c>
      <c r="F139" s="53"/>
      <c r="G139" s="228">
        <f>G140+G142</f>
        <v>0</v>
      </c>
      <c r="H139" s="40"/>
      <c r="I139" s="15"/>
      <c r="J139" s="5"/>
      <c r="K139" s="5"/>
      <c r="L139" s="147"/>
      <c r="M139" s="228">
        <f>M140+M142</f>
        <v>0</v>
      </c>
    </row>
    <row r="140" spans="1:13" ht="33.75" customHeight="1" hidden="1">
      <c r="A140" s="161" t="s">
        <v>201</v>
      </c>
      <c r="B140" s="204"/>
      <c r="C140" s="53" t="s">
        <v>276</v>
      </c>
      <c r="D140" s="53" t="s">
        <v>274</v>
      </c>
      <c r="E140" s="53" t="s">
        <v>209</v>
      </c>
      <c r="F140" s="53" t="s">
        <v>169</v>
      </c>
      <c r="G140" s="228">
        <f>G141</f>
        <v>0</v>
      </c>
      <c r="H140" s="40"/>
      <c r="I140" s="15"/>
      <c r="J140" s="5"/>
      <c r="K140" s="5"/>
      <c r="L140" s="147"/>
      <c r="M140" s="228">
        <f>M141</f>
        <v>0</v>
      </c>
    </row>
    <row r="141" spans="1:13" ht="18" customHeight="1" hidden="1">
      <c r="A141" s="160" t="s">
        <v>202</v>
      </c>
      <c r="B141" s="203"/>
      <c r="C141" s="53" t="s">
        <v>276</v>
      </c>
      <c r="D141" s="53" t="s">
        <v>274</v>
      </c>
      <c r="E141" s="53" t="s">
        <v>209</v>
      </c>
      <c r="F141" s="53" t="s">
        <v>200</v>
      </c>
      <c r="G141" s="228"/>
      <c r="H141" s="40"/>
      <c r="I141" s="15"/>
      <c r="J141" s="5"/>
      <c r="K141" s="5"/>
      <c r="L141" s="147"/>
      <c r="M141" s="228"/>
    </row>
    <row r="142" spans="1:13" ht="31.5" hidden="1">
      <c r="A142" s="162" t="s">
        <v>207</v>
      </c>
      <c r="B142" s="205"/>
      <c r="C142" s="53" t="s">
        <v>276</v>
      </c>
      <c r="D142" s="53" t="s">
        <v>274</v>
      </c>
      <c r="E142" s="53" t="s">
        <v>209</v>
      </c>
      <c r="F142" s="53" t="s">
        <v>265</v>
      </c>
      <c r="G142" s="228">
        <f>G143</f>
        <v>0</v>
      </c>
      <c r="H142" s="329"/>
      <c r="I142" s="330"/>
      <c r="J142" s="185"/>
      <c r="K142" s="331"/>
      <c r="L142" s="147"/>
      <c r="M142" s="228">
        <f>M143</f>
        <v>0</v>
      </c>
    </row>
    <row r="143" spans="1:13" ht="15.75" hidden="1">
      <c r="A143" s="160" t="s">
        <v>264</v>
      </c>
      <c r="B143" s="203"/>
      <c r="C143" s="53" t="s">
        <v>276</v>
      </c>
      <c r="D143" s="53" t="s">
        <v>274</v>
      </c>
      <c r="E143" s="53" t="s">
        <v>209</v>
      </c>
      <c r="F143" s="53" t="s">
        <v>206</v>
      </c>
      <c r="G143" s="228"/>
      <c r="H143" s="329"/>
      <c r="I143" s="330"/>
      <c r="J143" s="185"/>
      <c r="K143" s="331"/>
      <c r="L143" s="147"/>
      <c r="M143" s="228"/>
    </row>
    <row r="144" spans="1:13" ht="15.75" hidden="1">
      <c r="A144" s="160" t="s">
        <v>212</v>
      </c>
      <c r="B144" s="203"/>
      <c r="C144" s="53" t="s">
        <v>276</v>
      </c>
      <c r="D144" s="53" t="s">
        <v>274</v>
      </c>
      <c r="E144" s="53" t="s">
        <v>211</v>
      </c>
      <c r="F144" s="53"/>
      <c r="G144" s="228">
        <f>G145+G147</f>
        <v>0</v>
      </c>
      <c r="H144" s="329"/>
      <c r="I144" s="330"/>
      <c r="J144" s="185"/>
      <c r="K144" s="331"/>
      <c r="L144" s="147"/>
      <c r="M144" s="228">
        <f>M145+M147</f>
        <v>0</v>
      </c>
    </row>
    <row r="145" spans="1:13" ht="15.75" hidden="1">
      <c r="A145" s="161" t="s">
        <v>201</v>
      </c>
      <c r="B145" s="204"/>
      <c r="C145" s="53" t="s">
        <v>276</v>
      </c>
      <c r="D145" s="53" t="s">
        <v>274</v>
      </c>
      <c r="E145" s="53" t="s">
        <v>211</v>
      </c>
      <c r="F145" s="53" t="s">
        <v>169</v>
      </c>
      <c r="G145" s="228">
        <f>G146</f>
        <v>0</v>
      </c>
      <c r="H145" s="329"/>
      <c r="I145" s="330"/>
      <c r="J145" s="185"/>
      <c r="K145" s="331"/>
      <c r="L145" s="147"/>
      <c r="M145" s="228">
        <f>M146</f>
        <v>0</v>
      </c>
    </row>
    <row r="146" spans="1:13" ht="85.5" customHeight="1" hidden="1">
      <c r="A146" s="160" t="s">
        <v>202</v>
      </c>
      <c r="B146" s="203"/>
      <c r="C146" s="53" t="s">
        <v>276</v>
      </c>
      <c r="D146" s="53" t="s">
        <v>274</v>
      </c>
      <c r="E146" s="53" t="s">
        <v>211</v>
      </c>
      <c r="F146" s="53" t="s">
        <v>200</v>
      </c>
      <c r="G146" s="228"/>
      <c r="H146" s="329"/>
      <c r="I146" s="330"/>
      <c r="J146" s="185"/>
      <c r="K146" s="331"/>
      <c r="L146" s="147"/>
      <c r="M146" s="228"/>
    </row>
    <row r="147" spans="1:13" ht="31.5" hidden="1">
      <c r="A147" s="162" t="s">
        <v>207</v>
      </c>
      <c r="B147" s="205"/>
      <c r="C147" s="53" t="s">
        <v>276</v>
      </c>
      <c r="D147" s="53" t="s">
        <v>274</v>
      </c>
      <c r="E147" s="53" t="s">
        <v>211</v>
      </c>
      <c r="F147" s="53" t="s">
        <v>265</v>
      </c>
      <c r="G147" s="228">
        <f>G148</f>
        <v>0</v>
      </c>
      <c r="H147" s="329"/>
      <c r="I147" s="330"/>
      <c r="J147" s="185"/>
      <c r="K147" s="331"/>
      <c r="L147" s="147"/>
      <c r="M147" s="228">
        <f>M148</f>
        <v>0</v>
      </c>
    </row>
    <row r="148" spans="1:13" ht="15.75" hidden="1">
      <c r="A148" s="160" t="s">
        <v>264</v>
      </c>
      <c r="B148" s="203"/>
      <c r="C148" s="53" t="s">
        <v>276</v>
      </c>
      <c r="D148" s="53" t="s">
        <v>274</v>
      </c>
      <c r="E148" s="53" t="s">
        <v>211</v>
      </c>
      <c r="F148" s="53" t="s">
        <v>206</v>
      </c>
      <c r="G148" s="228"/>
      <c r="H148" s="329"/>
      <c r="I148" s="330"/>
      <c r="J148" s="185"/>
      <c r="K148" s="331"/>
      <c r="L148" s="147"/>
      <c r="M148" s="228"/>
    </row>
    <row r="149" spans="1:13" ht="18.75" customHeight="1" hidden="1">
      <c r="A149" s="160" t="s">
        <v>18</v>
      </c>
      <c r="B149" s="203"/>
      <c r="C149" s="53" t="s">
        <v>276</v>
      </c>
      <c r="D149" s="53" t="s">
        <v>274</v>
      </c>
      <c r="E149" s="53" t="s">
        <v>213</v>
      </c>
      <c r="F149" s="53"/>
      <c r="G149" s="228">
        <f>G150+G152</f>
        <v>0</v>
      </c>
      <c r="H149" s="329"/>
      <c r="I149" s="330"/>
      <c r="J149" s="185"/>
      <c r="K149" s="331"/>
      <c r="L149" s="147"/>
      <c r="M149" s="228">
        <f>M150+M152</f>
        <v>0</v>
      </c>
    </row>
    <row r="150" spans="1:13" ht="15.75" hidden="1">
      <c r="A150" s="161" t="s">
        <v>201</v>
      </c>
      <c r="B150" s="204"/>
      <c r="C150" s="53" t="s">
        <v>276</v>
      </c>
      <c r="D150" s="53" t="s">
        <v>274</v>
      </c>
      <c r="E150" s="53" t="s">
        <v>213</v>
      </c>
      <c r="F150" s="53" t="s">
        <v>169</v>
      </c>
      <c r="G150" s="228">
        <f>G151</f>
        <v>0</v>
      </c>
      <c r="H150" s="332" t="e">
        <f>#REF!</f>
        <v>#REF!</v>
      </c>
      <c r="I150" s="333" t="e">
        <f>#REF!</f>
        <v>#REF!</v>
      </c>
      <c r="J150" s="5"/>
      <c r="K150" s="331">
        <v>4067.7</v>
      </c>
      <c r="L150" s="147"/>
      <c r="M150" s="228">
        <f>M151</f>
        <v>0</v>
      </c>
    </row>
    <row r="151" spans="1:13" ht="31.5" hidden="1">
      <c r="A151" s="160" t="s">
        <v>202</v>
      </c>
      <c r="B151" s="203"/>
      <c r="C151" s="53" t="s">
        <v>276</v>
      </c>
      <c r="D151" s="53" t="s">
        <v>274</v>
      </c>
      <c r="E151" s="53" t="s">
        <v>213</v>
      </c>
      <c r="F151" s="53" t="s">
        <v>200</v>
      </c>
      <c r="G151" s="228"/>
      <c r="H151" s="40"/>
      <c r="I151" s="15"/>
      <c r="J151" s="5"/>
      <c r="K151" s="5"/>
      <c r="L151" s="147"/>
      <c r="M151" s="228"/>
    </row>
    <row r="152" spans="1:13" ht="21" customHeight="1" hidden="1">
      <c r="A152" s="162" t="s">
        <v>207</v>
      </c>
      <c r="B152" s="205"/>
      <c r="C152" s="53" t="s">
        <v>276</v>
      </c>
      <c r="D152" s="53" t="s">
        <v>274</v>
      </c>
      <c r="E152" s="53" t="s">
        <v>213</v>
      </c>
      <c r="F152" s="53" t="s">
        <v>265</v>
      </c>
      <c r="G152" s="228">
        <f>G153</f>
        <v>0</v>
      </c>
      <c r="H152" s="40"/>
      <c r="I152" s="15"/>
      <c r="J152" s="5"/>
      <c r="K152" s="5"/>
      <c r="L152" s="147"/>
      <c r="M152" s="228">
        <f>M153</f>
        <v>0</v>
      </c>
    </row>
    <row r="153" spans="1:13" ht="36.75" customHeight="1" hidden="1">
      <c r="A153" s="160" t="s">
        <v>264</v>
      </c>
      <c r="B153" s="203"/>
      <c r="C153" s="53" t="s">
        <v>276</v>
      </c>
      <c r="D153" s="53" t="s">
        <v>274</v>
      </c>
      <c r="E153" s="53" t="s">
        <v>213</v>
      </c>
      <c r="F153" s="53" t="s">
        <v>206</v>
      </c>
      <c r="G153" s="228"/>
      <c r="H153" s="40"/>
      <c r="I153" s="15"/>
      <c r="J153" s="5"/>
      <c r="K153" s="5"/>
      <c r="L153" s="147"/>
      <c r="M153" s="228"/>
    </row>
    <row r="154" spans="1:13" ht="36.75" customHeight="1" hidden="1">
      <c r="A154" s="122" t="s">
        <v>281</v>
      </c>
      <c r="B154" s="13"/>
      <c r="C154" s="12" t="s">
        <v>276</v>
      </c>
      <c r="D154" s="12" t="s">
        <v>277</v>
      </c>
      <c r="E154" s="12"/>
      <c r="F154" s="12"/>
      <c r="G154" s="219">
        <f>G155</f>
        <v>0</v>
      </c>
      <c r="H154" s="40"/>
      <c r="I154" s="15"/>
      <c r="J154" s="5"/>
      <c r="K154" s="5"/>
      <c r="L154" s="147"/>
      <c r="M154" s="219">
        <f>M155</f>
        <v>0</v>
      </c>
    </row>
    <row r="155" spans="1:13" ht="23.25" customHeight="1" hidden="1">
      <c r="A155" s="111" t="s">
        <v>111</v>
      </c>
      <c r="B155" s="187"/>
      <c r="C155" s="4" t="s">
        <v>276</v>
      </c>
      <c r="D155" s="4" t="s">
        <v>277</v>
      </c>
      <c r="E155" s="4" t="s">
        <v>61</v>
      </c>
      <c r="F155" s="4"/>
      <c r="G155" s="220">
        <f>G156+G172</f>
        <v>0</v>
      </c>
      <c r="H155" s="40"/>
      <c r="I155" s="15"/>
      <c r="J155" s="5"/>
      <c r="K155" s="5"/>
      <c r="L155" s="147"/>
      <c r="M155" s="220">
        <f>M156+M172</f>
        <v>0</v>
      </c>
    </row>
    <row r="156" spans="1:13" ht="15.75" customHeight="1" hidden="1">
      <c r="A156" s="111" t="s">
        <v>234</v>
      </c>
      <c r="B156" s="187"/>
      <c r="C156" s="4" t="s">
        <v>276</v>
      </c>
      <c r="D156" s="4" t="s">
        <v>277</v>
      </c>
      <c r="E156" s="4" t="s">
        <v>69</v>
      </c>
      <c r="F156" s="4"/>
      <c r="G156" s="220">
        <f>G167</f>
        <v>0</v>
      </c>
      <c r="H156" s="40"/>
      <c r="I156" s="15"/>
      <c r="J156" s="5"/>
      <c r="K156" s="5"/>
      <c r="L156" s="147"/>
      <c r="M156" s="220">
        <f>M167</f>
        <v>0</v>
      </c>
    </row>
    <row r="157" spans="1:13" ht="102" customHeight="1" hidden="1">
      <c r="A157" s="131" t="s">
        <v>215</v>
      </c>
      <c r="B157" s="192"/>
      <c r="C157" s="4" t="s">
        <v>276</v>
      </c>
      <c r="D157" s="4" t="s">
        <v>277</v>
      </c>
      <c r="E157" s="4" t="s">
        <v>69</v>
      </c>
      <c r="F157" s="4"/>
      <c r="G157" s="220">
        <f>G167</f>
        <v>0</v>
      </c>
      <c r="H157" s="40"/>
      <c r="I157" s="15"/>
      <c r="J157" s="5"/>
      <c r="K157" s="5"/>
      <c r="L157" s="147"/>
      <c r="M157" s="220">
        <f>M167</f>
        <v>0</v>
      </c>
    </row>
    <row r="158" spans="1:13" ht="15.75" customHeight="1" hidden="1">
      <c r="A158" s="161" t="s">
        <v>201</v>
      </c>
      <c r="B158" s="204"/>
      <c r="C158" s="53" t="s">
        <v>276</v>
      </c>
      <c r="D158" s="53" t="s">
        <v>277</v>
      </c>
      <c r="E158" s="53" t="s">
        <v>214</v>
      </c>
      <c r="F158" s="53" t="s">
        <v>169</v>
      </c>
      <c r="G158" s="228">
        <f>G159</f>
        <v>0</v>
      </c>
      <c r="H158" s="40"/>
      <c r="I158" s="15"/>
      <c r="J158" s="5"/>
      <c r="K158" s="5"/>
      <c r="L158" s="147"/>
      <c r="M158" s="228">
        <f>M159</f>
        <v>0</v>
      </c>
    </row>
    <row r="159" spans="1:13" ht="33.75" customHeight="1" hidden="1">
      <c r="A159" s="160" t="s">
        <v>202</v>
      </c>
      <c r="B159" s="203"/>
      <c r="C159" s="53" t="s">
        <v>276</v>
      </c>
      <c r="D159" s="53" t="s">
        <v>277</v>
      </c>
      <c r="E159" s="53" t="s">
        <v>214</v>
      </c>
      <c r="F159" s="53" t="s">
        <v>200</v>
      </c>
      <c r="G159" s="228"/>
      <c r="H159" s="40" t="e">
        <f>H160</f>
        <v>#REF!</v>
      </c>
      <c r="I159" s="325" t="e">
        <f>H159+G159</f>
        <v>#REF!</v>
      </c>
      <c r="J159" s="326"/>
      <c r="K159" s="326"/>
      <c r="L159" s="147"/>
      <c r="M159" s="228"/>
    </row>
    <row r="160" spans="1:13" ht="18.75" customHeight="1" hidden="1">
      <c r="A160" s="162" t="s">
        <v>207</v>
      </c>
      <c r="B160" s="205"/>
      <c r="C160" s="53" t="s">
        <v>276</v>
      </c>
      <c r="D160" s="53" t="s">
        <v>277</v>
      </c>
      <c r="E160" s="53" t="s">
        <v>214</v>
      </c>
      <c r="F160" s="53" t="s">
        <v>265</v>
      </c>
      <c r="G160" s="228">
        <f>G161</f>
        <v>0</v>
      </c>
      <c r="H160" s="40" t="e">
        <f>H161</f>
        <v>#REF!</v>
      </c>
      <c r="I160" s="325" t="e">
        <f>H160+G160</f>
        <v>#REF!</v>
      </c>
      <c r="J160" s="326"/>
      <c r="K160" s="326"/>
      <c r="L160" s="147"/>
      <c r="M160" s="228">
        <f>M161</f>
        <v>0</v>
      </c>
    </row>
    <row r="161" spans="1:13" ht="24" customHeight="1" hidden="1">
      <c r="A161" s="160" t="s">
        <v>264</v>
      </c>
      <c r="B161" s="203"/>
      <c r="C161" s="53" t="s">
        <v>276</v>
      </c>
      <c r="D161" s="53" t="s">
        <v>277</v>
      </c>
      <c r="E161" s="53" t="s">
        <v>214</v>
      </c>
      <c r="F161" s="53" t="s">
        <v>206</v>
      </c>
      <c r="G161" s="228"/>
      <c r="H161" s="41" t="e">
        <f>'[1]Ведомственные расходы'!#REF!</f>
        <v>#REF!</v>
      </c>
      <c r="I161" s="16" t="e">
        <f>'[1]Ведомственные расходы'!#REF!</f>
        <v>#REF!</v>
      </c>
      <c r="J161" s="3"/>
      <c r="K161" s="3"/>
      <c r="L161" s="147"/>
      <c r="M161" s="228"/>
    </row>
    <row r="162" spans="1:13" ht="49.5" customHeight="1" hidden="1">
      <c r="A162" s="161" t="s">
        <v>217</v>
      </c>
      <c r="B162" s="204"/>
      <c r="C162" s="53" t="s">
        <v>276</v>
      </c>
      <c r="D162" s="53" t="s">
        <v>277</v>
      </c>
      <c r="E162" s="53" t="s">
        <v>216</v>
      </c>
      <c r="F162" s="53"/>
      <c r="G162" s="228">
        <f>G163+G165</f>
        <v>0</v>
      </c>
      <c r="H162" s="41"/>
      <c r="I162" s="16"/>
      <c r="J162" s="3"/>
      <c r="K162" s="3"/>
      <c r="L162" s="147"/>
      <c r="M162" s="228">
        <f>M163+M165</f>
        <v>0</v>
      </c>
    </row>
    <row r="163" spans="1:13" ht="102" customHeight="1" hidden="1">
      <c r="A163" s="161" t="s">
        <v>201</v>
      </c>
      <c r="B163" s="204"/>
      <c r="C163" s="53" t="s">
        <v>276</v>
      </c>
      <c r="D163" s="53" t="s">
        <v>277</v>
      </c>
      <c r="E163" s="53" t="s">
        <v>216</v>
      </c>
      <c r="F163" s="53" t="s">
        <v>169</v>
      </c>
      <c r="G163" s="228">
        <f>G164</f>
        <v>0</v>
      </c>
      <c r="H163" s="41"/>
      <c r="I163" s="16"/>
      <c r="J163" s="3"/>
      <c r="K163" s="3"/>
      <c r="L163" s="147"/>
      <c r="M163" s="228">
        <f>M164</f>
        <v>0</v>
      </c>
    </row>
    <row r="164" spans="1:13" ht="99.75" customHeight="1" hidden="1">
      <c r="A164" s="160" t="s">
        <v>202</v>
      </c>
      <c r="B164" s="203"/>
      <c r="C164" s="53" t="s">
        <v>276</v>
      </c>
      <c r="D164" s="53" t="s">
        <v>277</v>
      </c>
      <c r="E164" s="53" t="s">
        <v>216</v>
      </c>
      <c r="F164" s="53" t="s">
        <v>200</v>
      </c>
      <c r="G164" s="228"/>
      <c r="H164" s="41"/>
      <c r="I164" s="16"/>
      <c r="J164" s="3"/>
      <c r="K164" s="3"/>
      <c r="L164" s="147"/>
      <c r="M164" s="228"/>
    </row>
    <row r="165" spans="1:13" ht="22.5" customHeight="1" hidden="1">
      <c r="A165" s="162" t="s">
        <v>207</v>
      </c>
      <c r="B165" s="205"/>
      <c r="C165" s="53" t="s">
        <v>276</v>
      </c>
      <c r="D165" s="53" t="s">
        <v>277</v>
      </c>
      <c r="E165" s="53" t="s">
        <v>216</v>
      </c>
      <c r="F165" s="53" t="s">
        <v>265</v>
      </c>
      <c r="G165" s="228">
        <f>G166</f>
        <v>0</v>
      </c>
      <c r="H165" s="41"/>
      <c r="I165" s="16"/>
      <c r="J165" s="3"/>
      <c r="K165" s="3"/>
      <c r="L165" s="147"/>
      <c r="M165" s="228">
        <f>M166</f>
        <v>0</v>
      </c>
    </row>
    <row r="166" spans="1:13" ht="36.75" customHeight="1" hidden="1">
      <c r="A166" s="160" t="s">
        <v>264</v>
      </c>
      <c r="B166" s="203"/>
      <c r="C166" s="53" t="s">
        <v>276</v>
      </c>
      <c r="D166" s="53" t="s">
        <v>277</v>
      </c>
      <c r="E166" s="53" t="s">
        <v>216</v>
      </c>
      <c r="F166" s="53" t="s">
        <v>206</v>
      </c>
      <c r="G166" s="228"/>
      <c r="H166" s="334"/>
      <c r="I166" s="333"/>
      <c r="J166" s="5"/>
      <c r="K166" s="331"/>
      <c r="L166" s="147"/>
      <c r="M166" s="228"/>
    </row>
    <row r="167" spans="1:13" ht="38.25" customHeight="1" hidden="1">
      <c r="A167" s="111" t="s">
        <v>235</v>
      </c>
      <c r="B167" s="187"/>
      <c r="C167" s="4" t="s">
        <v>276</v>
      </c>
      <c r="D167" s="4" t="s">
        <v>277</v>
      </c>
      <c r="E167" s="4" t="s">
        <v>70</v>
      </c>
      <c r="F167" s="4"/>
      <c r="G167" s="220">
        <f>G168+G170</f>
        <v>0</v>
      </c>
      <c r="H167" s="334"/>
      <c r="I167" s="333"/>
      <c r="J167" s="5"/>
      <c r="K167" s="331"/>
      <c r="L167" s="147"/>
      <c r="M167" s="220">
        <f>M168+M170</f>
        <v>0</v>
      </c>
    </row>
    <row r="168" spans="1:15" ht="21.75" customHeight="1" hidden="1">
      <c r="A168" s="155" t="s">
        <v>201</v>
      </c>
      <c r="B168" s="200"/>
      <c r="C168" s="4" t="s">
        <v>276</v>
      </c>
      <c r="D168" s="4" t="s">
        <v>277</v>
      </c>
      <c r="E168" s="4" t="s">
        <v>70</v>
      </c>
      <c r="F168" s="4" t="s">
        <v>169</v>
      </c>
      <c r="G168" s="220">
        <f>G169</f>
        <v>0</v>
      </c>
      <c r="H168" s="335" t="e">
        <f>H9+#REF!+H120+H136+#REF!+#REF!+#REF!+#REF!+#REF!+#REF!+#REF!+#REF!+#REF!</f>
        <v>#REF!</v>
      </c>
      <c r="I168" s="336" t="e">
        <f>I9+#REF!+I120+I136+#REF!+#REF!+#REF!+#REF!+#REF!+#REF!+#REF!+#REF!+#REF!</f>
        <v>#REF!</v>
      </c>
      <c r="J168" s="3"/>
      <c r="K168" s="3"/>
      <c r="L168" s="147"/>
      <c r="M168" s="220">
        <f>M169</f>
        <v>0</v>
      </c>
      <c r="N168" s="10"/>
      <c r="O168" s="10"/>
    </row>
    <row r="169" spans="1:13" ht="31.5" hidden="1">
      <c r="A169" s="129" t="s">
        <v>202</v>
      </c>
      <c r="B169" s="191"/>
      <c r="C169" s="4" t="s">
        <v>276</v>
      </c>
      <c r="D169" s="4" t="s">
        <v>277</v>
      </c>
      <c r="E169" s="4" t="s">
        <v>70</v>
      </c>
      <c r="F169" s="4" t="s">
        <v>200</v>
      </c>
      <c r="G169" s="220"/>
      <c r="H169" s="43"/>
      <c r="I169" s="43"/>
      <c r="J169" s="43"/>
      <c r="K169" s="43"/>
      <c r="L169" s="147"/>
      <c r="M169" s="220"/>
    </row>
    <row r="170" spans="1:13" ht="31.5" hidden="1">
      <c r="A170" s="111" t="s">
        <v>207</v>
      </c>
      <c r="B170" s="187"/>
      <c r="C170" s="4" t="s">
        <v>276</v>
      </c>
      <c r="D170" s="4" t="s">
        <v>277</v>
      </c>
      <c r="E170" s="4" t="s">
        <v>70</v>
      </c>
      <c r="F170" s="4" t="s">
        <v>265</v>
      </c>
      <c r="G170" s="220">
        <f>G171</f>
        <v>0</v>
      </c>
      <c r="H170" s="43"/>
      <c r="I170" s="43"/>
      <c r="J170" s="43"/>
      <c r="K170" s="43"/>
      <c r="L170" s="147"/>
      <c r="M170" s="220">
        <f>M171</f>
        <v>0</v>
      </c>
    </row>
    <row r="171" spans="1:13" ht="78" customHeight="1" hidden="1">
      <c r="A171" s="111" t="s">
        <v>264</v>
      </c>
      <c r="B171" s="187"/>
      <c r="C171" s="4" t="s">
        <v>276</v>
      </c>
      <c r="D171" s="4" t="s">
        <v>277</v>
      </c>
      <c r="E171" s="4" t="s">
        <v>70</v>
      </c>
      <c r="F171" s="4" t="s">
        <v>206</v>
      </c>
      <c r="G171" s="220"/>
      <c r="H171" s="43"/>
      <c r="I171" s="43"/>
      <c r="J171" s="43"/>
      <c r="K171" s="43"/>
      <c r="L171" s="147"/>
      <c r="M171" s="220"/>
    </row>
    <row r="172" spans="1:13" ht="47.25" hidden="1">
      <c r="A172" s="111" t="s">
        <v>111</v>
      </c>
      <c r="B172" s="187"/>
      <c r="C172" s="4" t="s">
        <v>276</v>
      </c>
      <c r="D172" s="4" t="s">
        <v>277</v>
      </c>
      <c r="E172" s="4" t="s">
        <v>61</v>
      </c>
      <c r="F172" s="4"/>
      <c r="G172" s="223">
        <f>G173</f>
        <v>0</v>
      </c>
      <c r="H172" s="43"/>
      <c r="I172" s="43"/>
      <c r="J172" s="43"/>
      <c r="K172" s="43"/>
      <c r="L172" s="147"/>
      <c r="M172" s="223">
        <f>M173</f>
        <v>0</v>
      </c>
    </row>
    <row r="173" spans="1:13" ht="63" hidden="1">
      <c r="A173" s="111" t="s">
        <v>236</v>
      </c>
      <c r="B173" s="187"/>
      <c r="C173" s="4" t="s">
        <v>276</v>
      </c>
      <c r="D173" s="4" t="s">
        <v>277</v>
      </c>
      <c r="E173" s="4" t="s">
        <v>71</v>
      </c>
      <c r="F173" s="4"/>
      <c r="G173" s="220">
        <f>G174</f>
        <v>0</v>
      </c>
      <c r="H173" s="43"/>
      <c r="I173" s="43"/>
      <c r="J173" s="43"/>
      <c r="K173" s="43"/>
      <c r="L173" s="147"/>
      <c r="M173" s="220">
        <f>M174</f>
        <v>0</v>
      </c>
    </row>
    <row r="174" spans="1:13" ht="63" hidden="1">
      <c r="A174" s="111" t="s">
        <v>237</v>
      </c>
      <c r="B174" s="187"/>
      <c r="C174" s="4" t="s">
        <v>276</v>
      </c>
      <c r="D174" s="4" t="s">
        <v>277</v>
      </c>
      <c r="E174" s="4" t="s">
        <v>72</v>
      </c>
      <c r="F174" s="4"/>
      <c r="G174" s="220">
        <f>G175+G177</f>
        <v>0</v>
      </c>
      <c r="H174" s="43"/>
      <c r="I174" s="43"/>
      <c r="J174" s="43"/>
      <c r="K174" s="43"/>
      <c r="L174" s="147"/>
      <c r="M174" s="220">
        <f>M175+M177</f>
        <v>0</v>
      </c>
    </row>
    <row r="175" spans="1:13" ht="15.75" hidden="1">
      <c r="A175" s="131" t="s">
        <v>201</v>
      </c>
      <c r="B175" s="192"/>
      <c r="C175" s="4" t="s">
        <v>276</v>
      </c>
      <c r="D175" s="4" t="s">
        <v>277</v>
      </c>
      <c r="E175" s="4" t="s">
        <v>72</v>
      </c>
      <c r="F175" s="4" t="s">
        <v>169</v>
      </c>
      <c r="G175" s="220">
        <f>G176</f>
        <v>0</v>
      </c>
      <c r="H175" s="43"/>
      <c r="I175" s="43"/>
      <c r="J175" s="43"/>
      <c r="K175" s="43"/>
      <c r="L175" s="147"/>
      <c r="M175" s="220">
        <f>M176</f>
        <v>0</v>
      </c>
    </row>
    <row r="176" spans="1:13" ht="31.5" hidden="1">
      <c r="A176" s="111" t="s">
        <v>202</v>
      </c>
      <c r="B176" s="187"/>
      <c r="C176" s="4" t="s">
        <v>276</v>
      </c>
      <c r="D176" s="4" t="s">
        <v>277</v>
      </c>
      <c r="E176" s="4" t="s">
        <v>72</v>
      </c>
      <c r="F176" s="4" t="s">
        <v>200</v>
      </c>
      <c r="G176" s="220"/>
      <c r="H176" s="43"/>
      <c r="I176" s="43"/>
      <c r="J176" s="43"/>
      <c r="K176" s="43"/>
      <c r="L176" s="147"/>
      <c r="M176" s="220"/>
    </row>
    <row r="177" spans="1:13" ht="31.5" hidden="1">
      <c r="A177" s="128" t="s">
        <v>207</v>
      </c>
      <c r="B177" s="190"/>
      <c r="C177" s="4" t="s">
        <v>276</v>
      </c>
      <c r="D177" s="4" t="s">
        <v>277</v>
      </c>
      <c r="E177" s="4" t="s">
        <v>72</v>
      </c>
      <c r="F177" s="4" t="s">
        <v>265</v>
      </c>
      <c r="G177" s="220">
        <f>G178</f>
        <v>0</v>
      </c>
      <c r="H177" s="43"/>
      <c r="I177" s="43"/>
      <c r="J177" s="43"/>
      <c r="K177" s="43"/>
      <c r="L177" s="147"/>
      <c r="M177" s="220">
        <f>M178</f>
        <v>0</v>
      </c>
    </row>
    <row r="178" spans="1:13" ht="15.75" hidden="1">
      <c r="A178" s="111" t="s">
        <v>264</v>
      </c>
      <c r="B178" s="187"/>
      <c r="C178" s="4" t="s">
        <v>276</v>
      </c>
      <c r="D178" s="4" t="s">
        <v>277</v>
      </c>
      <c r="E178" s="4" t="s">
        <v>72</v>
      </c>
      <c r="F178" s="4" t="s">
        <v>206</v>
      </c>
      <c r="G178" s="220"/>
      <c r="H178" s="43"/>
      <c r="I178" s="43"/>
      <c r="J178" s="43"/>
      <c r="K178" s="43"/>
      <c r="L178" s="147"/>
      <c r="M178" s="220"/>
    </row>
    <row r="179" spans="1:13" ht="15.75">
      <c r="A179" s="163" t="s">
        <v>481</v>
      </c>
      <c r="B179" s="13">
        <v>909</v>
      </c>
      <c r="C179" s="12" t="s">
        <v>276</v>
      </c>
      <c r="D179" s="12" t="s">
        <v>278</v>
      </c>
      <c r="E179" s="12"/>
      <c r="F179" s="12"/>
      <c r="G179" s="219">
        <f>G180+G219</f>
        <v>1445620</v>
      </c>
      <c r="H179" s="43"/>
      <c r="I179" s="43"/>
      <c r="J179" s="43"/>
      <c r="K179" s="43"/>
      <c r="L179" s="125">
        <v>102</v>
      </c>
      <c r="M179" s="219">
        <f>M180+M219</f>
        <v>1440620</v>
      </c>
    </row>
    <row r="180" spans="1:13" ht="47.25">
      <c r="A180" s="111" t="s">
        <v>531</v>
      </c>
      <c r="B180" s="186">
        <v>909</v>
      </c>
      <c r="C180" s="4" t="s">
        <v>276</v>
      </c>
      <c r="D180" s="4" t="s">
        <v>278</v>
      </c>
      <c r="E180" s="4" t="s">
        <v>125</v>
      </c>
      <c r="F180" s="4"/>
      <c r="G180" s="220">
        <f>G181</f>
        <v>1440620</v>
      </c>
      <c r="H180" s="43"/>
      <c r="I180" s="43"/>
      <c r="J180" s="43"/>
      <c r="K180" s="43"/>
      <c r="L180" s="127">
        <v>102</v>
      </c>
      <c r="M180" s="220">
        <f>M181</f>
        <v>1440620</v>
      </c>
    </row>
    <row r="181" spans="1:13" ht="47.25">
      <c r="A181" s="111" t="s">
        <v>534</v>
      </c>
      <c r="B181" s="186">
        <v>909</v>
      </c>
      <c r="C181" s="4" t="s">
        <v>276</v>
      </c>
      <c r="D181" s="4" t="s">
        <v>278</v>
      </c>
      <c r="E181" s="4" t="s">
        <v>129</v>
      </c>
      <c r="F181" s="4"/>
      <c r="G181" s="220">
        <f>G187</f>
        <v>1440620</v>
      </c>
      <c r="H181" s="43"/>
      <c r="I181" s="43"/>
      <c r="J181" s="43"/>
      <c r="K181" s="43"/>
      <c r="L181" s="127">
        <v>102</v>
      </c>
      <c r="M181" s="220">
        <f>M187</f>
        <v>1440620</v>
      </c>
    </row>
    <row r="182" spans="1:13" ht="63" hidden="1">
      <c r="A182" s="111" t="s">
        <v>238</v>
      </c>
      <c r="B182" s="186">
        <v>909</v>
      </c>
      <c r="C182" s="4" t="s">
        <v>276</v>
      </c>
      <c r="D182" s="4" t="s">
        <v>278</v>
      </c>
      <c r="E182" s="4" t="s">
        <v>35</v>
      </c>
      <c r="F182" s="4"/>
      <c r="G182" s="220">
        <f>G183+G185</f>
        <v>0</v>
      </c>
      <c r="H182" s="43"/>
      <c r="I182" s="43"/>
      <c r="J182" s="43"/>
      <c r="K182" s="43"/>
      <c r="L182" s="127"/>
      <c r="M182" s="220">
        <f>M183+M185</f>
        <v>0</v>
      </c>
    </row>
    <row r="183" spans="1:13" ht="15.75" hidden="1">
      <c r="A183" s="155" t="s">
        <v>201</v>
      </c>
      <c r="B183" s="186">
        <v>909</v>
      </c>
      <c r="C183" s="4" t="s">
        <v>276</v>
      </c>
      <c r="D183" s="4" t="s">
        <v>278</v>
      </c>
      <c r="E183" s="4" t="s">
        <v>35</v>
      </c>
      <c r="F183" s="4" t="s">
        <v>169</v>
      </c>
      <c r="G183" s="220">
        <f>G184</f>
        <v>0</v>
      </c>
      <c r="H183" s="43"/>
      <c r="I183" s="43"/>
      <c r="J183" s="43"/>
      <c r="K183" s="43"/>
      <c r="L183" s="127"/>
      <c r="M183" s="220">
        <f>M184</f>
        <v>0</v>
      </c>
    </row>
    <row r="184" spans="1:13" ht="31.5" hidden="1">
      <c r="A184" s="129" t="s">
        <v>202</v>
      </c>
      <c r="B184" s="186">
        <v>909</v>
      </c>
      <c r="C184" s="4" t="s">
        <v>276</v>
      </c>
      <c r="D184" s="4" t="s">
        <v>278</v>
      </c>
      <c r="E184" s="4" t="s">
        <v>35</v>
      </c>
      <c r="F184" s="4" t="s">
        <v>200</v>
      </c>
      <c r="G184" s="220"/>
      <c r="H184" s="43"/>
      <c r="I184" s="43"/>
      <c r="J184" s="43"/>
      <c r="K184" s="43"/>
      <c r="L184" s="127"/>
      <c r="M184" s="220"/>
    </row>
    <row r="185" spans="1:13" ht="31.5" hidden="1">
      <c r="A185" s="164" t="s">
        <v>207</v>
      </c>
      <c r="B185" s="186">
        <v>909</v>
      </c>
      <c r="C185" s="4" t="s">
        <v>276</v>
      </c>
      <c r="D185" s="4" t="s">
        <v>278</v>
      </c>
      <c r="E185" s="4" t="s">
        <v>62</v>
      </c>
      <c r="F185" s="4" t="s">
        <v>265</v>
      </c>
      <c r="G185" s="220">
        <f>G186</f>
        <v>0</v>
      </c>
      <c r="H185" s="43"/>
      <c r="I185" s="43"/>
      <c r="J185" s="43"/>
      <c r="K185" s="43"/>
      <c r="L185" s="127"/>
      <c r="M185" s="220">
        <f>M186</f>
        <v>0</v>
      </c>
    </row>
    <row r="186" spans="1:13" ht="15.75" hidden="1">
      <c r="A186" s="129" t="s">
        <v>264</v>
      </c>
      <c r="B186" s="186">
        <v>909</v>
      </c>
      <c r="C186" s="4" t="s">
        <v>276</v>
      </c>
      <c r="D186" s="4" t="s">
        <v>278</v>
      </c>
      <c r="E186" s="4" t="s">
        <v>62</v>
      </c>
      <c r="F186" s="4" t="s">
        <v>206</v>
      </c>
      <c r="G186" s="220"/>
      <c r="H186" s="43"/>
      <c r="I186" s="43"/>
      <c r="J186" s="43"/>
      <c r="K186" s="43"/>
      <c r="L186" s="127"/>
      <c r="M186" s="220"/>
    </row>
    <row r="187" spans="1:13" ht="15.75">
      <c r="A187" s="111" t="s">
        <v>160</v>
      </c>
      <c r="B187" s="186">
        <v>909</v>
      </c>
      <c r="C187" s="4" t="s">
        <v>276</v>
      </c>
      <c r="D187" s="4" t="s">
        <v>278</v>
      </c>
      <c r="E187" s="4" t="s">
        <v>128</v>
      </c>
      <c r="F187" s="4"/>
      <c r="G187" s="220">
        <f>G189+G191+G193</f>
        <v>1440620</v>
      </c>
      <c r="H187" s="43"/>
      <c r="I187" s="43"/>
      <c r="J187" s="43"/>
      <c r="K187" s="43"/>
      <c r="L187" s="127">
        <v>102</v>
      </c>
      <c r="M187" s="220">
        <f>M189+M191+M193</f>
        <v>1440620</v>
      </c>
    </row>
    <row r="188" spans="1:13" ht="15.75">
      <c r="A188" s="65" t="s">
        <v>161</v>
      </c>
      <c r="B188" s="186">
        <v>909</v>
      </c>
      <c r="C188" s="4" t="s">
        <v>276</v>
      </c>
      <c r="D188" s="4" t="s">
        <v>278</v>
      </c>
      <c r="E188" s="4" t="s">
        <v>127</v>
      </c>
      <c r="F188" s="4"/>
      <c r="G188" s="220">
        <f>G189</f>
        <v>197100</v>
      </c>
      <c r="H188" s="43"/>
      <c r="I188" s="43"/>
      <c r="J188" s="43"/>
      <c r="K188" s="43"/>
      <c r="L188" s="127">
        <v>100</v>
      </c>
      <c r="M188" s="220">
        <f>M189</f>
        <v>197100</v>
      </c>
    </row>
    <row r="189" spans="1:13" ht="15" customHeight="1">
      <c r="A189" s="165" t="s">
        <v>201</v>
      </c>
      <c r="B189" s="186">
        <v>909</v>
      </c>
      <c r="C189" s="4" t="s">
        <v>276</v>
      </c>
      <c r="D189" s="4" t="s">
        <v>278</v>
      </c>
      <c r="E189" s="4" t="s">
        <v>127</v>
      </c>
      <c r="F189" s="4" t="s">
        <v>169</v>
      </c>
      <c r="G189" s="220">
        <v>197100</v>
      </c>
      <c r="H189" s="43"/>
      <c r="I189" s="43"/>
      <c r="J189" s="43"/>
      <c r="K189" s="43"/>
      <c r="L189" s="127">
        <v>100</v>
      </c>
      <c r="M189" s="220">
        <v>197100</v>
      </c>
    </row>
    <row r="190" spans="1:13" s="413" customFormat="1" ht="47.25">
      <c r="A190" s="368" t="s">
        <v>634</v>
      </c>
      <c r="B190" s="186">
        <v>909</v>
      </c>
      <c r="C190" s="4" t="s">
        <v>276</v>
      </c>
      <c r="D190" s="4" t="s">
        <v>278</v>
      </c>
      <c r="E190" s="4" t="s">
        <v>635</v>
      </c>
      <c r="F190" s="4"/>
      <c r="G190" s="220">
        <f>G191</f>
        <v>1075396</v>
      </c>
      <c r="H190" s="43"/>
      <c r="I190" s="43"/>
      <c r="J190" s="43"/>
      <c r="K190" s="43"/>
      <c r="L190" s="127"/>
      <c r="M190" s="220">
        <f>M191</f>
        <v>1075396</v>
      </c>
    </row>
    <row r="191" spans="1:13" s="413" customFormat="1" ht="15.75">
      <c r="A191" s="165" t="s">
        <v>201</v>
      </c>
      <c r="B191" s="186">
        <v>909</v>
      </c>
      <c r="C191" s="4" t="s">
        <v>276</v>
      </c>
      <c r="D191" s="4" t="s">
        <v>278</v>
      </c>
      <c r="E191" s="4" t="s">
        <v>635</v>
      </c>
      <c r="F191" s="4" t="s">
        <v>169</v>
      </c>
      <c r="G191" s="220">
        <v>1075396</v>
      </c>
      <c r="H191" s="43"/>
      <c r="I191" s="43"/>
      <c r="J191" s="43"/>
      <c r="K191" s="43"/>
      <c r="L191" s="127"/>
      <c r="M191" s="220">
        <v>1075396</v>
      </c>
    </row>
    <row r="192" spans="1:13" s="413" customFormat="1" ht="47.25">
      <c r="A192" s="368" t="s">
        <v>587</v>
      </c>
      <c r="B192" s="186">
        <v>909</v>
      </c>
      <c r="C192" s="4" t="s">
        <v>276</v>
      </c>
      <c r="D192" s="4" t="s">
        <v>278</v>
      </c>
      <c r="E192" s="4" t="s">
        <v>586</v>
      </c>
      <c r="F192" s="4"/>
      <c r="G192" s="220">
        <f>G193</f>
        <v>168124</v>
      </c>
      <c r="H192" s="43"/>
      <c r="I192" s="43"/>
      <c r="J192" s="43"/>
      <c r="K192" s="43"/>
      <c r="L192" s="127"/>
      <c r="M192" s="220">
        <f>M193</f>
        <v>168124</v>
      </c>
    </row>
    <row r="193" spans="1:13" s="413" customFormat="1" ht="15.75">
      <c r="A193" s="165" t="s">
        <v>201</v>
      </c>
      <c r="B193" s="186">
        <v>909</v>
      </c>
      <c r="C193" s="4" t="s">
        <v>276</v>
      </c>
      <c r="D193" s="4" t="s">
        <v>278</v>
      </c>
      <c r="E193" s="4" t="s">
        <v>586</v>
      </c>
      <c r="F193" s="4" t="s">
        <v>169</v>
      </c>
      <c r="G193" s="220">
        <v>168124</v>
      </c>
      <c r="H193" s="43"/>
      <c r="I193" s="43"/>
      <c r="J193" s="43"/>
      <c r="K193" s="43"/>
      <c r="L193" s="127"/>
      <c r="M193" s="220">
        <v>168124</v>
      </c>
    </row>
    <row r="194" spans="1:13" ht="15.75" hidden="1">
      <c r="A194" s="129" t="s">
        <v>264</v>
      </c>
      <c r="B194" s="186">
        <v>909</v>
      </c>
      <c r="C194" s="4" t="s">
        <v>276</v>
      </c>
      <c r="D194" s="4" t="s">
        <v>278</v>
      </c>
      <c r="E194" s="4" t="s">
        <v>63</v>
      </c>
      <c r="F194" s="4" t="s">
        <v>206</v>
      </c>
      <c r="G194" s="220"/>
      <c r="H194" s="43"/>
      <c r="I194" s="43"/>
      <c r="J194" s="43"/>
      <c r="K194" s="43"/>
      <c r="L194" s="127"/>
      <c r="M194" s="220"/>
    </row>
    <row r="195" spans="1:13" ht="63" hidden="1">
      <c r="A195" s="111" t="s">
        <v>239</v>
      </c>
      <c r="B195" s="186">
        <v>909</v>
      </c>
      <c r="C195" s="4" t="s">
        <v>276</v>
      </c>
      <c r="D195" s="4" t="s">
        <v>278</v>
      </c>
      <c r="E195" s="4" t="s">
        <v>39</v>
      </c>
      <c r="F195" s="4"/>
      <c r="G195" s="220">
        <f>G196+G198</f>
        <v>0</v>
      </c>
      <c r="H195" s="43"/>
      <c r="I195" s="43"/>
      <c r="J195" s="43"/>
      <c r="K195" s="43"/>
      <c r="L195" s="127"/>
      <c r="M195" s="220">
        <f>M196+M198</f>
        <v>0</v>
      </c>
    </row>
    <row r="196" spans="1:13" ht="15.75" hidden="1">
      <c r="A196" s="155" t="s">
        <v>201</v>
      </c>
      <c r="B196" s="186">
        <v>909</v>
      </c>
      <c r="C196" s="4" t="s">
        <v>276</v>
      </c>
      <c r="D196" s="4" t="s">
        <v>278</v>
      </c>
      <c r="E196" s="4" t="s">
        <v>39</v>
      </c>
      <c r="F196" s="4" t="s">
        <v>169</v>
      </c>
      <c r="G196" s="220">
        <v>0</v>
      </c>
      <c r="H196" s="43"/>
      <c r="I196" s="43"/>
      <c r="J196" s="43"/>
      <c r="K196" s="43"/>
      <c r="L196" s="127"/>
      <c r="M196" s="220">
        <v>0</v>
      </c>
    </row>
    <row r="197" spans="1:13" ht="31.5" hidden="1">
      <c r="A197" s="129" t="s">
        <v>202</v>
      </c>
      <c r="B197" s="186">
        <v>909</v>
      </c>
      <c r="C197" s="4" t="s">
        <v>276</v>
      </c>
      <c r="D197" s="4" t="s">
        <v>278</v>
      </c>
      <c r="E197" s="4" t="s">
        <v>39</v>
      </c>
      <c r="F197" s="4" t="s">
        <v>200</v>
      </c>
      <c r="G197" s="220">
        <v>10</v>
      </c>
      <c r="H197" s="43"/>
      <c r="I197" s="43"/>
      <c r="J197" s="43"/>
      <c r="K197" s="43"/>
      <c r="L197" s="127"/>
      <c r="M197" s="220">
        <v>10</v>
      </c>
    </row>
    <row r="198" spans="1:13" ht="31.5" hidden="1">
      <c r="A198" s="164" t="s">
        <v>207</v>
      </c>
      <c r="B198" s="186">
        <v>909</v>
      </c>
      <c r="C198" s="4" t="s">
        <v>276</v>
      </c>
      <c r="D198" s="4" t="s">
        <v>278</v>
      </c>
      <c r="E198" s="4" t="s">
        <v>64</v>
      </c>
      <c r="F198" s="4" t="s">
        <v>265</v>
      </c>
      <c r="G198" s="220">
        <f>G199</f>
        <v>0</v>
      </c>
      <c r="H198" s="43"/>
      <c r="I198" s="43"/>
      <c r="J198" s="43"/>
      <c r="K198" s="43"/>
      <c r="L198" s="127"/>
      <c r="M198" s="220">
        <f>M199</f>
        <v>0</v>
      </c>
    </row>
    <row r="199" spans="1:13" ht="15.75" hidden="1">
      <c r="A199" s="129" t="s">
        <v>264</v>
      </c>
      <c r="B199" s="186">
        <v>909</v>
      </c>
      <c r="C199" s="4" t="s">
        <v>276</v>
      </c>
      <c r="D199" s="4" t="s">
        <v>278</v>
      </c>
      <c r="E199" s="4" t="s">
        <v>64</v>
      </c>
      <c r="F199" s="4" t="s">
        <v>206</v>
      </c>
      <c r="G199" s="220"/>
      <c r="H199" s="43"/>
      <c r="I199" s="43"/>
      <c r="J199" s="43"/>
      <c r="K199" s="43"/>
      <c r="L199" s="127"/>
      <c r="M199" s="220"/>
    </row>
    <row r="200" spans="1:13" ht="15.75" hidden="1">
      <c r="A200" s="129" t="s">
        <v>40</v>
      </c>
      <c r="B200" s="186">
        <v>909</v>
      </c>
      <c r="C200" s="4" t="s">
        <v>276</v>
      </c>
      <c r="D200" s="4" t="s">
        <v>278</v>
      </c>
      <c r="E200" s="4" t="s">
        <v>41</v>
      </c>
      <c r="F200" s="4"/>
      <c r="G200" s="223">
        <f>G201</f>
        <v>0</v>
      </c>
      <c r="H200" s="43"/>
      <c r="I200" s="43"/>
      <c r="J200" s="43"/>
      <c r="K200" s="43"/>
      <c r="L200" s="136"/>
      <c r="M200" s="223">
        <f>M201</f>
        <v>25</v>
      </c>
    </row>
    <row r="201" spans="1:13" ht="16.5" customHeight="1" hidden="1">
      <c r="A201" s="155" t="s">
        <v>201</v>
      </c>
      <c r="B201" s="186">
        <v>909</v>
      </c>
      <c r="C201" s="4" t="s">
        <v>276</v>
      </c>
      <c r="D201" s="4" t="s">
        <v>278</v>
      </c>
      <c r="E201" s="4" t="s">
        <v>41</v>
      </c>
      <c r="F201" s="4" t="s">
        <v>169</v>
      </c>
      <c r="G201" s="220"/>
      <c r="H201" s="43"/>
      <c r="I201" s="43"/>
      <c r="J201" s="43"/>
      <c r="K201" s="43"/>
      <c r="L201" s="127"/>
      <c r="M201" s="220">
        <v>25</v>
      </c>
    </row>
    <row r="202" spans="1:13" ht="31.5" hidden="1">
      <c r="A202" s="129" t="s">
        <v>202</v>
      </c>
      <c r="B202" s="186">
        <v>909</v>
      </c>
      <c r="C202" s="4" t="s">
        <v>276</v>
      </c>
      <c r="D202" s="4" t="s">
        <v>278</v>
      </c>
      <c r="E202" s="4" t="s">
        <v>42</v>
      </c>
      <c r="F202" s="4" t="s">
        <v>200</v>
      </c>
      <c r="G202" s="220">
        <v>25</v>
      </c>
      <c r="H202" s="43"/>
      <c r="I202" s="43"/>
      <c r="J202" s="43"/>
      <c r="K202" s="43"/>
      <c r="L202" s="127"/>
      <c r="M202" s="220">
        <v>25</v>
      </c>
    </row>
    <row r="203" spans="1:13" ht="20.25" customHeight="1" hidden="1">
      <c r="A203" s="164" t="s">
        <v>207</v>
      </c>
      <c r="B203" s="186">
        <v>909</v>
      </c>
      <c r="C203" s="4" t="s">
        <v>276</v>
      </c>
      <c r="D203" s="4" t="s">
        <v>278</v>
      </c>
      <c r="E203" s="4" t="s">
        <v>65</v>
      </c>
      <c r="F203" s="4" t="s">
        <v>265</v>
      </c>
      <c r="G203" s="220">
        <f>G204</f>
        <v>0</v>
      </c>
      <c r="H203" s="43"/>
      <c r="I203" s="43"/>
      <c r="J203" s="43"/>
      <c r="K203" s="43"/>
      <c r="L203" s="127"/>
      <c r="M203" s="220">
        <f>M204</f>
        <v>0</v>
      </c>
    </row>
    <row r="204" spans="1:13" ht="25.5" customHeight="1" hidden="1">
      <c r="A204" s="129" t="s">
        <v>264</v>
      </c>
      <c r="B204" s="186">
        <v>909</v>
      </c>
      <c r="C204" s="4" t="s">
        <v>276</v>
      </c>
      <c r="D204" s="4" t="s">
        <v>278</v>
      </c>
      <c r="E204" s="4" t="s">
        <v>65</v>
      </c>
      <c r="F204" s="4" t="s">
        <v>206</v>
      </c>
      <c r="G204" s="220"/>
      <c r="H204" s="43"/>
      <c r="I204" s="43"/>
      <c r="J204" s="43"/>
      <c r="K204" s="43"/>
      <c r="L204" s="127"/>
      <c r="M204" s="220"/>
    </row>
    <row r="205" spans="1:13" ht="63" hidden="1">
      <c r="A205" s="129" t="s">
        <v>240</v>
      </c>
      <c r="B205" s="186">
        <v>909</v>
      </c>
      <c r="C205" s="4" t="s">
        <v>276</v>
      </c>
      <c r="D205" s="4" t="s">
        <v>278</v>
      </c>
      <c r="E205" s="4" t="s">
        <v>43</v>
      </c>
      <c r="F205" s="4"/>
      <c r="G205" s="220">
        <f>G206</f>
        <v>0</v>
      </c>
      <c r="H205" s="43"/>
      <c r="I205" s="43"/>
      <c r="J205" s="43"/>
      <c r="K205" s="43"/>
      <c r="L205" s="127"/>
      <c r="M205" s="220">
        <f>M206</f>
        <v>0</v>
      </c>
    </row>
    <row r="206" spans="1:13" ht="15.75" hidden="1">
      <c r="A206" s="155" t="s">
        <v>201</v>
      </c>
      <c r="B206" s="186">
        <v>909</v>
      </c>
      <c r="C206" s="4" t="s">
        <v>276</v>
      </c>
      <c r="D206" s="4" t="s">
        <v>278</v>
      </c>
      <c r="E206" s="4" t="s">
        <v>43</v>
      </c>
      <c r="F206" s="4" t="s">
        <v>169</v>
      </c>
      <c r="G206" s="220"/>
      <c r="H206" s="43"/>
      <c r="I206" s="43"/>
      <c r="J206" s="43"/>
      <c r="K206" s="43"/>
      <c r="L206" s="127"/>
      <c r="M206" s="220"/>
    </row>
    <row r="207" spans="1:13" ht="31.5" hidden="1">
      <c r="A207" s="129" t="s">
        <v>202</v>
      </c>
      <c r="B207" s="186">
        <v>909</v>
      </c>
      <c r="C207" s="4" t="s">
        <v>276</v>
      </c>
      <c r="D207" s="4" t="s">
        <v>278</v>
      </c>
      <c r="E207" s="4" t="s">
        <v>67</v>
      </c>
      <c r="F207" s="4" t="s">
        <v>200</v>
      </c>
      <c r="G207" s="220">
        <v>50</v>
      </c>
      <c r="H207" s="43"/>
      <c r="I207" s="43"/>
      <c r="J207" s="43"/>
      <c r="K207" s="43"/>
      <c r="L207" s="127"/>
      <c r="M207" s="220">
        <v>50</v>
      </c>
    </row>
    <row r="208" spans="1:13" ht="31.5" hidden="1">
      <c r="A208" s="164" t="s">
        <v>207</v>
      </c>
      <c r="B208" s="186">
        <v>909</v>
      </c>
      <c r="C208" s="4" t="s">
        <v>276</v>
      </c>
      <c r="D208" s="4" t="s">
        <v>278</v>
      </c>
      <c r="E208" s="4" t="s">
        <v>67</v>
      </c>
      <c r="F208" s="4" t="s">
        <v>265</v>
      </c>
      <c r="G208" s="219"/>
      <c r="H208" s="43"/>
      <c r="I208" s="43"/>
      <c r="J208" s="43"/>
      <c r="K208" s="43"/>
      <c r="L208" s="125"/>
      <c r="M208" s="219"/>
    </row>
    <row r="209" spans="1:13" ht="15.75" hidden="1">
      <c r="A209" s="129" t="s">
        <v>264</v>
      </c>
      <c r="B209" s="186">
        <v>909</v>
      </c>
      <c r="C209" s="4" t="s">
        <v>276</v>
      </c>
      <c r="D209" s="4" t="s">
        <v>278</v>
      </c>
      <c r="E209" s="4" t="s">
        <v>67</v>
      </c>
      <c r="F209" s="4" t="s">
        <v>206</v>
      </c>
      <c r="G209" s="220"/>
      <c r="H209" s="43"/>
      <c r="I209" s="43"/>
      <c r="J209" s="43"/>
      <c r="K209" s="43"/>
      <c r="L209" s="127"/>
      <c r="M209" s="220"/>
    </row>
    <row r="210" spans="1:13" ht="31.5" hidden="1">
      <c r="A210" s="129" t="s">
        <v>44</v>
      </c>
      <c r="B210" s="186">
        <v>909</v>
      </c>
      <c r="C210" s="4" t="s">
        <v>276</v>
      </c>
      <c r="D210" s="4" t="s">
        <v>278</v>
      </c>
      <c r="E210" s="4" t="s">
        <v>126</v>
      </c>
      <c r="F210" s="4"/>
      <c r="G210" s="220">
        <f>G211</f>
        <v>0</v>
      </c>
      <c r="H210" s="43"/>
      <c r="I210" s="43"/>
      <c r="J210" s="43"/>
      <c r="K210" s="43"/>
      <c r="L210" s="47">
        <v>2</v>
      </c>
      <c r="M210" s="220">
        <f>M211</f>
        <v>0</v>
      </c>
    </row>
    <row r="211" spans="1:13" ht="15.75" hidden="1">
      <c r="A211" s="155" t="s">
        <v>201</v>
      </c>
      <c r="B211" s="186">
        <v>909</v>
      </c>
      <c r="C211" s="4" t="s">
        <v>276</v>
      </c>
      <c r="D211" s="4" t="s">
        <v>278</v>
      </c>
      <c r="E211" s="4" t="s">
        <v>126</v>
      </c>
      <c r="F211" s="4" t="s">
        <v>169</v>
      </c>
      <c r="G211" s="229">
        <v>0</v>
      </c>
      <c r="H211" s="43"/>
      <c r="I211" s="43"/>
      <c r="J211" s="43"/>
      <c r="K211" s="43"/>
      <c r="L211" s="47">
        <v>2</v>
      </c>
      <c r="M211" s="229">
        <v>0</v>
      </c>
    </row>
    <row r="212" spans="1:13" ht="31.5" hidden="1">
      <c r="A212" s="129" t="s">
        <v>202</v>
      </c>
      <c r="B212" s="191"/>
      <c r="C212" s="4" t="s">
        <v>276</v>
      </c>
      <c r="D212" s="4" t="s">
        <v>278</v>
      </c>
      <c r="E212" s="4" t="s">
        <v>45</v>
      </c>
      <c r="F212" s="4" t="s">
        <v>200</v>
      </c>
      <c r="G212" s="229">
        <v>5</v>
      </c>
      <c r="H212" s="43"/>
      <c r="I212" s="43"/>
      <c r="J212" s="43"/>
      <c r="K212" s="43"/>
      <c r="L212" s="47"/>
      <c r="M212" s="229">
        <v>5</v>
      </c>
    </row>
    <row r="213" spans="1:13" ht="93" customHeight="1" hidden="1">
      <c r="A213" s="129" t="s">
        <v>207</v>
      </c>
      <c r="B213" s="191"/>
      <c r="C213" s="4" t="s">
        <v>276</v>
      </c>
      <c r="D213" s="4" t="s">
        <v>278</v>
      </c>
      <c r="E213" s="4" t="s">
        <v>66</v>
      </c>
      <c r="F213" s="4" t="s">
        <v>265</v>
      </c>
      <c r="G213" s="229"/>
      <c r="H213" s="43"/>
      <c r="I213" s="43"/>
      <c r="J213" s="43"/>
      <c r="K213" s="43"/>
      <c r="L213" s="47"/>
      <c r="M213" s="229"/>
    </row>
    <row r="214" spans="1:13" ht="15.75" hidden="1">
      <c r="A214" s="129" t="s">
        <v>264</v>
      </c>
      <c r="B214" s="191"/>
      <c r="C214" s="4" t="s">
        <v>276</v>
      </c>
      <c r="D214" s="4" t="s">
        <v>278</v>
      </c>
      <c r="E214" s="4" t="s">
        <v>66</v>
      </c>
      <c r="F214" s="4" t="s">
        <v>206</v>
      </c>
      <c r="G214" s="230">
        <f>G215</f>
        <v>0</v>
      </c>
      <c r="H214" s="43"/>
      <c r="I214" s="43"/>
      <c r="J214" s="43"/>
      <c r="K214" s="43"/>
      <c r="L214" s="166"/>
      <c r="M214" s="230">
        <f>M215</f>
        <v>0</v>
      </c>
    </row>
    <row r="215" spans="1:13" ht="31.5" hidden="1">
      <c r="A215" s="148" t="s">
        <v>205</v>
      </c>
      <c r="B215" s="195"/>
      <c r="C215" s="55" t="s">
        <v>275</v>
      </c>
      <c r="D215" s="55" t="s">
        <v>274</v>
      </c>
      <c r="E215" s="55" t="s">
        <v>220</v>
      </c>
      <c r="F215" s="55"/>
      <c r="G215" s="230">
        <f>G216</f>
        <v>0</v>
      </c>
      <c r="H215" s="43"/>
      <c r="I215" s="43"/>
      <c r="J215" s="43"/>
      <c r="K215" s="43"/>
      <c r="L215" s="166"/>
      <c r="M215" s="230">
        <f>M216</f>
        <v>0</v>
      </c>
    </row>
    <row r="216" spans="1:13" ht="15.75" hidden="1">
      <c r="A216" s="150" t="s">
        <v>215</v>
      </c>
      <c r="B216" s="196"/>
      <c r="C216" s="55" t="s">
        <v>275</v>
      </c>
      <c r="D216" s="55" t="s">
        <v>274</v>
      </c>
      <c r="E216" s="55" t="s">
        <v>221</v>
      </c>
      <c r="F216" s="55"/>
      <c r="G216" s="230">
        <f>G217</f>
        <v>0</v>
      </c>
      <c r="H216" s="43"/>
      <c r="I216" s="43"/>
      <c r="J216" s="43"/>
      <c r="K216" s="43"/>
      <c r="L216" s="166"/>
      <c r="M216" s="230">
        <f>M217</f>
        <v>0</v>
      </c>
    </row>
    <row r="217" spans="1:13" ht="31.5" hidden="1">
      <c r="A217" s="148" t="s">
        <v>219</v>
      </c>
      <c r="B217" s="195"/>
      <c r="C217" s="55" t="s">
        <v>275</v>
      </c>
      <c r="D217" s="55" t="s">
        <v>274</v>
      </c>
      <c r="E217" s="55" t="s">
        <v>221</v>
      </c>
      <c r="F217" s="55" t="s">
        <v>218</v>
      </c>
      <c r="G217" s="230">
        <f>G218</f>
        <v>0</v>
      </c>
      <c r="H217" s="43"/>
      <c r="I217" s="43"/>
      <c r="J217" s="43"/>
      <c r="K217" s="43"/>
      <c r="L217" s="166"/>
      <c r="M217" s="230">
        <f>M218</f>
        <v>0</v>
      </c>
    </row>
    <row r="218" spans="1:13" ht="15.75" hidden="1">
      <c r="A218" s="382" t="s">
        <v>266</v>
      </c>
      <c r="B218" s="383"/>
      <c r="C218" s="384" t="s">
        <v>275</v>
      </c>
      <c r="D218" s="384" t="s">
        <v>274</v>
      </c>
      <c r="E218" s="384" t="s">
        <v>221</v>
      </c>
      <c r="F218" s="384" t="s">
        <v>484</v>
      </c>
      <c r="G218" s="385"/>
      <c r="H218" s="43"/>
      <c r="I218" s="43"/>
      <c r="J218" s="43"/>
      <c r="K218" s="43"/>
      <c r="L218" s="386"/>
      <c r="M218" s="385"/>
    </row>
    <row r="219" spans="1:13" ht="70.5" customHeight="1">
      <c r="A219" s="373" t="s">
        <v>611</v>
      </c>
      <c r="B219" s="392">
        <v>909</v>
      </c>
      <c r="C219" s="374" t="s">
        <v>276</v>
      </c>
      <c r="D219" s="374" t="s">
        <v>278</v>
      </c>
      <c r="E219" s="374" t="s">
        <v>612</v>
      </c>
      <c r="F219" s="362"/>
      <c r="G219" s="393">
        <f>G220</f>
        <v>5000</v>
      </c>
      <c r="H219" s="396">
        <f>H221</f>
        <v>0</v>
      </c>
      <c r="I219" s="397"/>
      <c r="J219" s="398"/>
      <c r="K219" s="398"/>
      <c r="L219" s="398"/>
      <c r="M219" s="229">
        <f>M220</f>
        <v>0</v>
      </c>
    </row>
    <row r="220" spans="1:13" ht="46.5" customHeight="1">
      <c r="A220" s="428" t="s">
        <v>672</v>
      </c>
      <c r="B220" s="392">
        <v>909</v>
      </c>
      <c r="C220" s="374" t="s">
        <v>276</v>
      </c>
      <c r="D220" s="374" t="s">
        <v>278</v>
      </c>
      <c r="E220" s="374" t="s">
        <v>653</v>
      </c>
      <c r="F220" s="362"/>
      <c r="G220" s="393">
        <f>G221</f>
        <v>5000</v>
      </c>
      <c r="H220" s="381">
        <f>H221</f>
        <v>0</v>
      </c>
      <c r="I220" s="131"/>
      <c r="J220" s="429"/>
      <c r="K220" s="429"/>
      <c r="L220" s="429"/>
      <c r="M220" s="229">
        <f>M221</f>
        <v>0</v>
      </c>
    </row>
    <row r="221" spans="1:13" ht="46.5" customHeight="1">
      <c r="A221" s="373" t="s">
        <v>609</v>
      </c>
      <c r="B221" s="392">
        <v>909</v>
      </c>
      <c r="C221" s="374" t="s">
        <v>276</v>
      </c>
      <c r="D221" s="374" t="s">
        <v>278</v>
      </c>
      <c r="E221" s="374" t="s">
        <v>654</v>
      </c>
      <c r="F221" s="362"/>
      <c r="G221" s="393">
        <f>G222</f>
        <v>5000</v>
      </c>
      <c r="H221" s="396">
        <f>H222</f>
        <v>0</v>
      </c>
      <c r="I221" s="397"/>
      <c r="J221" s="398"/>
      <c r="K221" s="398"/>
      <c r="L221" s="398"/>
      <c r="M221" s="229">
        <f>M222</f>
        <v>0</v>
      </c>
    </row>
    <row r="222" spans="1:13" ht="53.25" customHeight="1">
      <c r="A222" s="376" t="s">
        <v>610</v>
      </c>
      <c r="B222" s="394">
        <v>909</v>
      </c>
      <c r="C222" s="362" t="s">
        <v>276</v>
      </c>
      <c r="D222" s="362" t="s">
        <v>278</v>
      </c>
      <c r="E222" s="377" t="s">
        <v>655</v>
      </c>
      <c r="F222" s="377"/>
      <c r="G222" s="395">
        <f>G223</f>
        <v>5000</v>
      </c>
      <c r="H222" s="396">
        <f>H223</f>
        <v>0</v>
      </c>
      <c r="I222" s="397"/>
      <c r="J222" s="398"/>
      <c r="K222" s="398"/>
      <c r="L222" s="398"/>
      <c r="M222" s="229">
        <f>M223</f>
        <v>0</v>
      </c>
    </row>
    <row r="223" spans="1:13" ht="23.25" customHeight="1">
      <c r="A223" s="376" t="s">
        <v>201</v>
      </c>
      <c r="B223" s="392">
        <v>909</v>
      </c>
      <c r="C223" s="362" t="s">
        <v>276</v>
      </c>
      <c r="D223" s="362" t="s">
        <v>278</v>
      </c>
      <c r="E223" s="377" t="s">
        <v>655</v>
      </c>
      <c r="F223" s="362" t="s">
        <v>169</v>
      </c>
      <c r="G223" s="393">
        <v>5000</v>
      </c>
      <c r="H223" s="396">
        <v>0</v>
      </c>
      <c r="I223" s="397"/>
      <c r="J223" s="398"/>
      <c r="K223" s="398"/>
      <c r="L223" s="398"/>
      <c r="M223" s="229">
        <v>0</v>
      </c>
    </row>
    <row r="224" spans="1:13" ht="15.75">
      <c r="A224" s="387" t="s">
        <v>222</v>
      </c>
      <c r="B224" s="388">
        <v>909</v>
      </c>
      <c r="C224" s="389" t="s">
        <v>275</v>
      </c>
      <c r="D224" s="389"/>
      <c r="E224" s="389"/>
      <c r="F224" s="389"/>
      <c r="G224" s="390">
        <f>G225</f>
        <v>590098.67</v>
      </c>
      <c r="H224" s="43"/>
      <c r="I224" s="43"/>
      <c r="J224" s="43"/>
      <c r="K224" s="43"/>
      <c r="L224" s="391">
        <v>112</v>
      </c>
      <c r="M224" s="390">
        <f>M225</f>
        <v>711127.39</v>
      </c>
    </row>
    <row r="225" spans="1:13" ht="15.75">
      <c r="A225" s="122" t="s">
        <v>298</v>
      </c>
      <c r="B225" s="13">
        <v>909</v>
      </c>
      <c r="C225" s="18" t="s">
        <v>275</v>
      </c>
      <c r="D225" s="18" t="s">
        <v>274</v>
      </c>
      <c r="E225" s="18"/>
      <c r="F225" s="18"/>
      <c r="G225" s="232">
        <f>G226</f>
        <v>590098.67</v>
      </c>
      <c r="H225" s="43"/>
      <c r="I225" s="43"/>
      <c r="J225" s="43"/>
      <c r="K225" s="43"/>
      <c r="L225" s="168">
        <v>112</v>
      </c>
      <c r="M225" s="232">
        <f>M226</f>
        <v>711127.39</v>
      </c>
    </row>
    <row r="226" spans="1:13" ht="47.25">
      <c r="A226" s="123" t="s">
        <v>531</v>
      </c>
      <c r="B226" s="186">
        <v>909</v>
      </c>
      <c r="C226" s="7" t="s">
        <v>275</v>
      </c>
      <c r="D226" s="7" t="s">
        <v>274</v>
      </c>
      <c r="E226" s="7" t="s">
        <v>125</v>
      </c>
      <c r="F226" s="7"/>
      <c r="G226" s="233">
        <f>G227</f>
        <v>590098.67</v>
      </c>
      <c r="H226" s="43"/>
      <c r="I226" s="43"/>
      <c r="J226" s="43"/>
      <c r="K226" s="43"/>
      <c r="L226" s="169">
        <v>112</v>
      </c>
      <c r="M226" s="233">
        <f>M227</f>
        <v>711127.39</v>
      </c>
    </row>
    <row r="227" spans="1:13" ht="31.5">
      <c r="A227" s="123" t="s">
        <v>533</v>
      </c>
      <c r="B227" s="186">
        <v>909</v>
      </c>
      <c r="C227" s="7" t="s">
        <v>275</v>
      </c>
      <c r="D227" s="7" t="s">
        <v>274</v>
      </c>
      <c r="E227" s="7" t="s">
        <v>124</v>
      </c>
      <c r="F227" s="7"/>
      <c r="G227" s="233">
        <f>G228</f>
        <v>590098.67</v>
      </c>
      <c r="H227" s="43"/>
      <c r="I227" s="43"/>
      <c r="J227" s="43"/>
      <c r="K227" s="43"/>
      <c r="L227" s="169">
        <v>112</v>
      </c>
      <c r="M227" s="233">
        <f>M228</f>
        <v>711127.39</v>
      </c>
    </row>
    <row r="228" spans="1:13" ht="31.5">
      <c r="A228" s="111" t="s">
        <v>162</v>
      </c>
      <c r="B228" s="186">
        <v>909</v>
      </c>
      <c r="C228" s="7" t="s">
        <v>275</v>
      </c>
      <c r="D228" s="7" t="s">
        <v>274</v>
      </c>
      <c r="E228" s="7" t="s">
        <v>123</v>
      </c>
      <c r="F228" s="7"/>
      <c r="G228" s="233">
        <f>G229+G232</f>
        <v>590098.67</v>
      </c>
      <c r="H228" s="43"/>
      <c r="I228" s="43"/>
      <c r="J228" s="43"/>
      <c r="K228" s="43"/>
      <c r="L228" s="169">
        <v>112</v>
      </c>
      <c r="M228" s="233">
        <f>M229+M232</f>
        <v>711127.39</v>
      </c>
    </row>
    <row r="229" spans="1:13" ht="15.75">
      <c r="A229" s="111" t="s">
        <v>163</v>
      </c>
      <c r="B229" s="186">
        <v>909</v>
      </c>
      <c r="C229" s="7" t="s">
        <v>275</v>
      </c>
      <c r="D229" s="7" t="s">
        <v>274</v>
      </c>
      <c r="E229" s="7" t="s">
        <v>122</v>
      </c>
      <c r="F229" s="7"/>
      <c r="G229" s="233">
        <f>G230</f>
        <v>590098.67</v>
      </c>
      <c r="H229" s="43"/>
      <c r="I229" s="43"/>
      <c r="J229" s="43"/>
      <c r="K229" s="43"/>
      <c r="L229" s="169">
        <v>112</v>
      </c>
      <c r="M229" s="233">
        <f>M230</f>
        <v>711127.39</v>
      </c>
    </row>
    <row r="230" spans="1:13" ht="31.5">
      <c r="A230" s="111" t="s">
        <v>253</v>
      </c>
      <c r="B230" s="186">
        <v>909</v>
      </c>
      <c r="C230" s="7" t="s">
        <v>275</v>
      </c>
      <c r="D230" s="7" t="s">
        <v>274</v>
      </c>
      <c r="E230" s="7" t="s">
        <v>122</v>
      </c>
      <c r="F230" s="7" t="s">
        <v>218</v>
      </c>
      <c r="G230" s="233">
        <v>590098.67</v>
      </c>
      <c r="H230" s="43"/>
      <c r="I230" s="43"/>
      <c r="J230" s="43"/>
      <c r="K230" s="43"/>
      <c r="L230" s="169">
        <v>112</v>
      </c>
      <c r="M230" s="233">
        <v>711127.39</v>
      </c>
    </row>
    <row r="231" spans="1:13" ht="15.75" hidden="1">
      <c r="A231" s="131" t="s">
        <v>266</v>
      </c>
      <c r="B231" s="186">
        <v>909</v>
      </c>
      <c r="C231" s="7" t="s">
        <v>275</v>
      </c>
      <c r="D231" s="7" t="s">
        <v>274</v>
      </c>
      <c r="E231" s="7" t="s">
        <v>46</v>
      </c>
      <c r="F231" s="7" t="s">
        <v>484</v>
      </c>
      <c r="G231" s="233"/>
      <c r="H231" s="43"/>
      <c r="I231" s="43"/>
      <c r="J231" s="43"/>
      <c r="K231" s="43"/>
      <c r="L231" s="169"/>
      <c r="M231" s="233"/>
    </row>
    <row r="232" spans="1:13" ht="31.5" hidden="1">
      <c r="A232" s="111" t="s">
        <v>47</v>
      </c>
      <c r="B232" s="187"/>
      <c r="C232" s="7" t="s">
        <v>275</v>
      </c>
      <c r="D232" s="7" t="s">
        <v>274</v>
      </c>
      <c r="E232" s="7" t="s">
        <v>48</v>
      </c>
      <c r="F232" s="7"/>
      <c r="G232" s="169"/>
      <c r="H232" s="43"/>
      <c r="I232" s="43"/>
      <c r="J232" s="43"/>
      <c r="K232" s="43"/>
      <c r="L232" s="169"/>
      <c r="M232" s="233"/>
    </row>
    <row r="233" spans="1:13" ht="31.5" hidden="1">
      <c r="A233" s="111" t="s">
        <v>253</v>
      </c>
      <c r="B233" s="187"/>
      <c r="C233" s="7" t="s">
        <v>275</v>
      </c>
      <c r="D233" s="7" t="s">
        <v>274</v>
      </c>
      <c r="E233" s="7" t="s">
        <v>48</v>
      </c>
      <c r="F233" s="7" t="s">
        <v>218</v>
      </c>
      <c r="G233" s="169"/>
      <c r="H233" s="43"/>
      <c r="I233" s="43"/>
      <c r="J233" s="43"/>
      <c r="K233" s="43"/>
      <c r="L233" s="169"/>
      <c r="M233" s="233"/>
    </row>
    <row r="234" spans="1:13" ht="15.75" hidden="1">
      <c r="A234" s="120" t="s">
        <v>166</v>
      </c>
      <c r="B234" s="185">
        <v>909</v>
      </c>
      <c r="C234" s="19" t="s">
        <v>297</v>
      </c>
      <c r="D234" s="19"/>
      <c r="E234" s="19"/>
      <c r="F234" s="19"/>
      <c r="G234" s="224">
        <f aca="true" t="shared" si="4" ref="G234:G239">G235</f>
        <v>0</v>
      </c>
      <c r="H234" s="43"/>
      <c r="I234" s="43"/>
      <c r="J234" s="43"/>
      <c r="K234" s="43"/>
      <c r="L234" s="144"/>
      <c r="M234" s="224">
        <f aca="true" t="shared" si="5" ref="M234:M239">M235</f>
        <v>0</v>
      </c>
    </row>
    <row r="235" spans="1:13" ht="15.75" hidden="1">
      <c r="A235" s="122" t="s">
        <v>165</v>
      </c>
      <c r="B235" s="13">
        <v>909</v>
      </c>
      <c r="C235" s="12" t="s">
        <v>297</v>
      </c>
      <c r="D235" s="12" t="s">
        <v>277</v>
      </c>
      <c r="E235" s="12"/>
      <c r="F235" s="12"/>
      <c r="G235" s="219">
        <f t="shared" si="4"/>
        <v>0</v>
      </c>
      <c r="H235" s="43"/>
      <c r="I235" s="43"/>
      <c r="J235" s="43"/>
      <c r="K235" s="43"/>
      <c r="L235" s="125"/>
      <c r="M235" s="219">
        <f t="shared" si="5"/>
        <v>0</v>
      </c>
    </row>
    <row r="236" spans="1:13" ht="47.25" hidden="1">
      <c r="A236" s="111" t="s">
        <v>111</v>
      </c>
      <c r="B236" s="186">
        <v>909</v>
      </c>
      <c r="C236" s="4" t="s">
        <v>297</v>
      </c>
      <c r="D236" s="4" t="s">
        <v>277</v>
      </c>
      <c r="E236" s="4" t="s">
        <v>125</v>
      </c>
      <c r="F236" s="4"/>
      <c r="G236" s="220">
        <f t="shared" si="4"/>
        <v>0</v>
      </c>
      <c r="H236" s="43"/>
      <c r="I236" s="43"/>
      <c r="J236" s="43"/>
      <c r="K236" s="43"/>
      <c r="L236" s="127"/>
      <c r="M236" s="220">
        <f t="shared" si="5"/>
        <v>0</v>
      </c>
    </row>
    <row r="237" spans="1:13" ht="47.25" hidden="1">
      <c r="A237" s="111" t="s">
        <v>49</v>
      </c>
      <c r="B237" s="186">
        <v>909</v>
      </c>
      <c r="C237" s="4" t="s">
        <v>297</v>
      </c>
      <c r="D237" s="4" t="s">
        <v>277</v>
      </c>
      <c r="E237" s="4" t="s">
        <v>139</v>
      </c>
      <c r="F237" s="4"/>
      <c r="G237" s="220">
        <f t="shared" si="4"/>
        <v>0</v>
      </c>
      <c r="H237" s="43"/>
      <c r="I237" s="43"/>
      <c r="J237" s="43"/>
      <c r="K237" s="43"/>
      <c r="L237" s="127"/>
      <c r="M237" s="220">
        <f t="shared" si="5"/>
        <v>0</v>
      </c>
    </row>
    <row r="238" spans="1:13" ht="31.5" hidden="1">
      <c r="A238" s="111" t="s">
        <v>50</v>
      </c>
      <c r="B238" s="186">
        <v>909</v>
      </c>
      <c r="C238" s="4" t="s">
        <v>297</v>
      </c>
      <c r="D238" s="4" t="s">
        <v>277</v>
      </c>
      <c r="E238" s="4" t="s">
        <v>138</v>
      </c>
      <c r="F238" s="4"/>
      <c r="G238" s="220">
        <f t="shared" si="4"/>
        <v>0</v>
      </c>
      <c r="H238" s="43"/>
      <c r="I238" s="43"/>
      <c r="J238" s="43"/>
      <c r="K238" s="43"/>
      <c r="L238" s="127"/>
      <c r="M238" s="220">
        <f t="shared" si="5"/>
        <v>0</v>
      </c>
    </row>
    <row r="239" spans="1:13" ht="31.5" hidden="1">
      <c r="A239" s="111" t="s">
        <v>51</v>
      </c>
      <c r="B239" s="186">
        <v>909</v>
      </c>
      <c r="C239" s="4" t="s">
        <v>297</v>
      </c>
      <c r="D239" s="4" t="s">
        <v>277</v>
      </c>
      <c r="E239" s="4" t="s">
        <v>137</v>
      </c>
      <c r="F239" s="4"/>
      <c r="G239" s="220">
        <f t="shared" si="4"/>
        <v>0</v>
      </c>
      <c r="H239" s="43"/>
      <c r="I239" s="43"/>
      <c r="J239" s="43"/>
      <c r="K239" s="43"/>
      <c r="L239" s="127"/>
      <c r="M239" s="220">
        <f t="shared" si="5"/>
        <v>0</v>
      </c>
    </row>
    <row r="240" spans="1:13" ht="15.75" hidden="1">
      <c r="A240" s="131" t="s">
        <v>201</v>
      </c>
      <c r="B240" s="186">
        <v>909</v>
      </c>
      <c r="C240" s="4" t="s">
        <v>297</v>
      </c>
      <c r="D240" s="4" t="s">
        <v>277</v>
      </c>
      <c r="E240" s="4" t="s">
        <v>137</v>
      </c>
      <c r="F240" s="4" t="s">
        <v>169</v>
      </c>
      <c r="G240" s="220">
        <v>0</v>
      </c>
      <c r="H240" s="43"/>
      <c r="I240" s="43"/>
      <c r="J240" s="43"/>
      <c r="K240" s="43"/>
      <c r="L240" s="127"/>
      <c r="M240" s="220">
        <v>0</v>
      </c>
    </row>
    <row r="241" spans="1:13" ht="31.5" hidden="1">
      <c r="A241" s="111" t="s">
        <v>202</v>
      </c>
      <c r="B241" s="187"/>
      <c r="C241" s="4" t="s">
        <v>297</v>
      </c>
      <c r="D241" s="4" t="s">
        <v>277</v>
      </c>
      <c r="E241" s="4" t="s">
        <v>52</v>
      </c>
      <c r="F241" s="4" t="s">
        <v>200</v>
      </c>
      <c r="G241" s="127">
        <v>9</v>
      </c>
      <c r="H241" s="43"/>
      <c r="I241" s="43"/>
      <c r="J241" s="43"/>
      <c r="K241" s="43"/>
      <c r="L241" s="127"/>
      <c r="M241" s="220">
        <v>9</v>
      </c>
    </row>
    <row r="242" spans="1:13" ht="15.75">
      <c r="A242" s="208" t="s">
        <v>337</v>
      </c>
      <c r="B242" s="209"/>
      <c r="C242" s="19"/>
      <c r="D242" s="182"/>
      <c r="E242" s="182"/>
      <c r="F242" s="182"/>
      <c r="G242" s="259">
        <v>116000</v>
      </c>
      <c r="H242" s="337"/>
      <c r="I242" s="337"/>
      <c r="J242" s="337"/>
      <c r="K242" s="337"/>
      <c r="L242" s="220"/>
      <c r="M242" s="224">
        <v>239000</v>
      </c>
    </row>
    <row r="243" spans="1:13" ht="15.75" hidden="1">
      <c r="A243" s="183" t="s">
        <v>338</v>
      </c>
      <c r="B243" s="206">
        <v>909</v>
      </c>
      <c r="C243" s="12" t="s">
        <v>469</v>
      </c>
      <c r="D243" s="12" t="s">
        <v>469</v>
      </c>
      <c r="E243" s="12"/>
      <c r="F243" s="12"/>
      <c r="G243" s="12"/>
      <c r="H243" s="43"/>
      <c r="I243" s="43"/>
      <c r="J243" s="43"/>
      <c r="K243" s="43"/>
      <c r="L243" s="127"/>
      <c r="M243" s="219"/>
    </row>
    <row r="244" spans="1:13" ht="31.5" hidden="1">
      <c r="A244" s="111" t="s">
        <v>341</v>
      </c>
      <c r="B244" s="186">
        <v>909</v>
      </c>
      <c r="C244" s="4" t="s">
        <v>469</v>
      </c>
      <c r="D244" s="4" t="s">
        <v>469</v>
      </c>
      <c r="E244" s="4" t="s">
        <v>147</v>
      </c>
      <c r="F244" s="4"/>
      <c r="G244" s="4"/>
      <c r="H244" s="43"/>
      <c r="I244" s="43"/>
      <c r="J244" s="43"/>
      <c r="K244" s="43"/>
      <c r="L244" s="127"/>
      <c r="M244" s="220"/>
    </row>
    <row r="245" spans="1:13" ht="47.25" hidden="1">
      <c r="A245" s="114" t="s">
        <v>342</v>
      </c>
      <c r="B245" s="186">
        <v>909</v>
      </c>
      <c r="C245" s="4" t="s">
        <v>469</v>
      </c>
      <c r="D245" s="4" t="s">
        <v>469</v>
      </c>
      <c r="E245" s="4" t="s">
        <v>345</v>
      </c>
      <c r="F245" s="4"/>
      <c r="G245" s="4"/>
      <c r="H245" s="43"/>
      <c r="I245" s="43"/>
      <c r="J245" s="43"/>
      <c r="K245" s="43"/>
      <c r="L245" s="127"/>
      <c r="M245" s="220"/>
    </row>
    <row r="246" spans="1:13" ht="15.75" hidden="1">
      <c r="A246" s="184" t="s">
        <v>255</v>
      </c>
      <c r="B246" s="186">
        <v>909</v>
      </c>
      <c r="C246" s="4" t="s">
        <v>469</v>
      </c>
      <c r="D246" s="4" t="s">
        <v>469</v>
      </c>
      <c r="E246" s="4" t="s">
        <v>345</v>
      </c>
      <c r="F246" s="4" t="s">
        <v>170</v>
      </c>
      <c r="G246" s="4"/>
      <c r="H246" s="43"/>
      <c r="I246" s="43"/>
      <c r="J246" s="43"/>
      <c r="K246" s="43"/>
      <c r="L246" s="127"/>
      <c r="M246" s="220"/>
    </row>
    <row r="247" spans="1:13" ht="15.75">
      <c r="A247" s="170" t="s">
        <v>283</v>
      </c>
      <c r="B247" s="207"/>
      <c r="C247" s="8"/>
      <c r="D247" s="8"/>
      <c r="E247" s="8"/>
      <c r="F247" s="8"/>
      <c r="G247" s="234">
        <f>G11+G79+G122+G135+G224+G242</f>
        <v>4641670.67</v>
      </c>
      <c r="H247" s="43"/>
      <c r="I247" s="43"/>
      <c r="J247" s="43"/>
      <c r="K247" s="43"/>
      <c r="L247" s="171">
        <v>238</v>
      </c>
      <c r="M247" s="234">
        <f>M11+M79+M122+M135+M224+M242</f>
        <v>4791099.39</v>
      </c>
    </row>
    <row r="248" spans="3:6" ht="12.75">
      <c r="C248" s="172"/>
      <c r="D248" s="172"/>
      <c r="E248" s="172"/>
      <c r="F248" s="172"/>
    </row>
    <row r="249" spans="3:6" ht="12.75">
      <c r="C249" s="172"/>
      <c r="D249" s="172"/>
      <c r="E249" s="172"/>
      <c r="F249" s="172"/>
    </row>
    <row r="250" spans="3:6" ht="12.75">
      <c r="C250" s="172"/>
      <c r="D250" s="172"/>
      <c r="E250" s="172"/>
      <c r="F250" s="172"/>
    </row>
    <row r="251" spans="3:6" ht="12.75">
      <c r="C251" s="172"/>
      <c r="D251" s="172"/>
      <c r="E251" s="172"/>
      <c r="F251" s="172"/>
    </row>
    <row r="252" spans="3:6" ht="12.75">
      <c r="C252" s="172"/>
      <c r="D252" s="172"/>
      <c r="E252" s="172"/>
      <c r="F252" s="172"/>
    </row>
    <row r="253" spans="3:6" ht="12.75">
      <c r="C253" s="172"/>
      <c r="D253" s="172"/>
      <c r="E253" s="172"/>
      <c r="F253" s="172"/>
    </row>
    <row r="254" spans="3:6" ht="12.75">
      <c r="C254" s="172"/>
      <c r="D254" s="172"/>
      <c r="E254" s="172"/>
      <c r="F254" s="172"/>
    </row>
    <row r="255" spans="3:6" ht="12.75">
      <c r="C255" s="172"/>
      <c r="D255" s="172"/>
      <c r="E255" s="172"/>
      <c r="F255" s="172"/>
    </row>
    <row r="256" spans="3:6" ht="12.75">
      <c r="C256" s="172"/>
      <c r="D256" s="172"/>
      <c r="E256" s="172"/>
      <c r="F256" s="172"/>
    </row>
    <row r="257" spans="3:6" ht="12.75">
      <c r="C257" s="172"/>
      <c r="D257" s="172"/>
      <c r="E257" s="172"/>
      <c r="F257" s="172"/>
    </row>
    <row r="258" spans="3:6" ht="12.75">
      <c r="C258" s="172"/>
      <c r="D258" s="172"/>
      <c r="E258" s="172"/>
      <c r="F258" s="172"/>
    </row>
    <row r="259" spans="3:6" ht="12.75">
      <c r="C259" s="172"/>
      <c r="D259" s="172"/>
      <c r="E259" s="172"/>
      <c r="F259" s="172"/>
    </row>
    <row r="260" spans="3:6" ht="12.75">
      <c r="C260" s="172"/>
      <c r="D260" s="172"/>
      <c r="E260" s="172"/>
      <c r="F260" s="172"/>
    </row>
    <row r="261" spans="3:6" ht="12.75">
      <c r="C261" s="172"/>
      <c r="D261" s="172"/>
      <c r="E261" s="172"/>
      <c r="F261" s="172"/>
    </row>
    <row r="262" spans="3:6" ht="12.75">
      <c r="C262" s="172"/>
      <c r="D262" s="172"/>
      <c r="E262" s="172"/>
      <c r="F262" s="172"/>
    </row>
    <row r="263" spans="3:6" ht="12.75">
      <c r="C263" s="172"/>
      <c r="D263" s="172"/>
      <c r="E263" s="172"/>
      <c r="F263" s="172"/>
    </row>
    <row r="264" spans="3:6" ht="12.75">
      <c r="C264" s="172"/>
      <c r="D264" s="172"/>
      <c r="E264" s="172"/>
      <c r="F264" s="172"/>
    </row>
    <row r="265" spans="3:6" ht="12.75">
      <c r="C265" s="172"/>
      <c r="D265" s="172"/>
      <c r="E265" s="172"/>
      <c r="F265" s="172"/>
    </row>
    <row r="266" spans="3:6" ht="12.75">
      <c r="C266" s="172"/>
      <c r="D266" s="172"/>
      <c r="E266" s="172"/>
      <c r="F266" s="172"/>
    </row>
    <row r="267" spans="3:6" ht="12.75">
      <c r="C267" s="172"/>
      <c r="D267" s="172"/>
      <c r="E267" s="172"/>
      <c r="F267" s="172"/>
    </row>
    <row r="268" spans="3:6" ht="12.75">
      <c r="C268" s="172"/>
      <c r="D268" s="172"/>
      <c r="E268" s="172"/>
      <c r="F268" s="172"/>
    </row>
    <row r="269" spans="3:6" ht="12.75">
      <c r="C269" s="172"/>
      <c r="D269" s="172"/>
      <c r="E269" s="172"/>
      <c r="F269" s="172"/>
    </row>
    <row r="270" spans="3:6" ht="12.75">
      <c r="C270" s="172"/>
      <c r="D270" s="172"/>
      <c r="E270" s="172"/>
      <c r="F270" s="172"/>
    </row>
    <row r="271" spans="3:6" ht="12.75">
      <c r="C271" s="172"/>
      <c r="D271" s="172"/>
      <c r="E271" s="172"/>
      <c r="F271" s="172"/>
    </row>
    <row r="272" spans="3:6" ht="12.75">
      <c r="C272" s="172"/>
      <c r="D272" s="172"/>
      <c r="E272" s="172"/>
      <c r="F272" s="172"/>
    </row>
    <row r="273" spans="3:6" ht="12.75">
      <c r="C273" s="172"/>
      <c r="D273" s="172"/>
      <c r="E273" s="172"/>
      <c r="F273" s="172"/>
    </row>
    <row r="274" spans="3:6" ht="12.75">
      <c r="C274" s="172"/>
      <c r="D274" s="172"/>
      <c r="E274" s="172"/>
      <c r="F274" s="172"/>
    </row>
    <row r="275" spans="3:6" ht="12.75">
      <c r="C275" s="172"/>
      <c r="D275" s="172"/>
      <c r="E275" s="172"/>
      <c r="F275" s="172"/>
    </row>
  </sheetData>
  <sheetProtection/>
  <mergeCells count="7">
    <mergeCell ref="A5:G5"/>
    <mergeCell ref="A6:G6"/>
    <mergeCell ref="A7:I7"/>
    <mergeCell ref="A1:M1"/>
    <mergeCell ref="A2:M2"/>
    <mergeCell ref="A3:M3"/>
    <mergeCell ref="A4:G4"/>
  </mergeCells>
  <printOptions/>
  <pageMargins left="0.33" right="0.25" top="0.27" bottom="0.41" header="0.37" footer="0.31"/>
  <pageSetup fitToHeight="0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277"/>
  <sheetViews>
    <sheetView view="pageBreakPreview" zoomScale="75" zoomScaleNormal="75" zoomScaleSheetLayoutView="75" zoomScalePageLayoutView="0" workbookViewId="0" topLeftCell="A225">
      <selection activeCell="F10" sqref="F10:F249"/>
    </sheetView>
  </sheetViews>
  <sheetFormatPr defaultColWidth="9.00390625" defaultRowHeight="12.75"/>
  <cols>
    <col min="1" max="1" width="85.25390625" style="117" customWidth="1"/>
    <col min="2" max="2" width="8.375" style="117" customWidth="1"/>
    <col min="3" max="3" width="9.25390625" style="117" customWidth="1"/>
    <col min="4" max="4" width="16.125" style="117" customWidth="1"/>
    <col min="5" max="5" width="9.125" style="117" customWidth="1"/>
    <col min="6" max="6" width="13.625" style="117" customWidth="1"/>
    <col min="7" max="7" width="10.75390625" style="117" hidden="1" customWidth="1"/>
    <col min="8" max="10" width="9.875" style="117" hidden="1" customWidth="1"/>
    <col min="11" max="11" width="11.875" style="117" hidden="1" customWidth="1"/>
    <col min="12" max="12" width="13.00390625" style="117" hidden="1" customWidth="1"/>
    <col min="13" max="13" width="15.875" style="117" customWidth="1"/>
    <col min="14" max="14" width="14.125" style="117" customWidth="1"/>
    <col min="15" max="16384" width="9.125" style="117" customWidth="1"/>
  </cols>
  <sheetData>
    <row r="1" spans="1:14" ht="15.75">
      <c r="A1" s="646" t="s">
        <v>5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15.75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4" ht="15.75">
      <c r="A3" s="646" t="s">
        <v>594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</row>
    <row r="4" spans="1:12" ht="8.25" customHeight="1">
      <c r="A4" s="646"/>
      <c r="B4" s="646"/>
      <c r="C4" s="646"/>
      <c r="D4" s="646"/>
      <c r="E4" s="646"/>
      <c r="F4" s="646"/>
      <c r="G4" s="43"/>
      <c r="H4" s="43"/>
      <c r="I4" s="43"/>
      <c r="J4" s="43"/>
      <c r="K4" s="43"/>
      <c r="L4" s="43"/>
    </row>
    <row r="5" spans="1:12" ht="0.75" customHeight="1" hidden="1">
      <c r="A5" s="646"/>
      <c r="B5" s="646"/>
      <c r="C5" s="646"/>
      <c r="D5" s="646"/>
      <c r="E5" s="646"/>
      <c r="F5" s="646"/>
      <c r="G5" s="43"/>
      <c r="H5" s="43"/>
      <c r="I5" s="43"/>
      <c r="J5" s="43"/>
      <c r="K5" s="43"/>
      <c r="L5" s="43"/>
    </row>
    <row r="6" spans="1:12" ht="17.25" customHeight="1" hidden="1">
      <c r="A6" s="646"/>
      <c r="B6" s="646"/>
      <c r="C6" s="646"/>
      <c r="D6" s="646"/>
      <c r="E6" s="646"/>
      <c r="F6" s="646"/>
      <c r="G6" s="43"/>
      <c r="H6" s="43"/>
      <c r="I6" s="43"/>
      <c r="J6" s="43"/>
      <c r="K6" s="43"/>
      <c r="L6" s="43"/>
    </row>
    <row r="7" spans="1:14" ht="59.25" customHeight="1">
      <c r="A7" s="647" t="s">
        <v>595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</row>
    <row r="8" spans="1:12" ht="22.5" customHeight="1" thickBot="1">
      <c r="A8" s="320"/>
      <c r="B8" s="320"/>
      <c r="C8" s="320"/>
      <c r="D8" s="320"/>
      <c r="E8" s="320"/>
      <c r="F8" s="320"/>
      <c r="G8" s="320"/>
      <c r="H8" s="320"/>
      <c r="I8" s="320"/>
      <c r="J8" s="43"/>
      <c r="K8" s="43"/>
      <c r="L8" s="320" t="s">
        <v>486</v>
      </c>
    </row>
    <row r="9" spans="1:14" ht="31.5" customHeight="1">
      <c r="A9" s="461" t="s">
        <v>268</v>
      </c>
      <c r="B9" s="463" t="s">
        <v>269</v>
      </c>
      <c r="C9" s="463" t="s">
        <v>290</v>
      </c>
      <c r="D9" s="462" t="s">
        <v>271</v>
      </c>
      <c r="E9" s="462" t="s">
        <v>272</v>
      </c>
      <c r="F9" s="462" t="s">
        <v>108</v>
      </c>
      <c r="G9" s="533"/>
      <c r="H9" s="534"/>
      <c r="I9" s="465"/>
      <c r="J9" s="465"/>
      <c r="K9" s="463" t="s">
        <v>497</v>
      </c>
      <c r="L9" s="535" t="s">
        <v>273</v>
      </c>
      <c r="M9" s="433" t="s">
        <v>676</v>
      </c>
      <c r="N9" s="434" t="s">
        <v>677</v>
      </c>
    </row>
    <row r="10" spans="1:14" ht="24.75" customHeight="1">
      <c r="A10" s="467" t="s">
        <v>295</v>
      </c>
      <c r="B10" s="11" t="s">
        <v>274</v>
      </c>
      <c r="C10" s="11"/>
      <c r="D10" s="11"/>
      <c r="E10" s="11"/>
      <c r="F10" s="217">
        <v>2755022.58</v>
      </c>
      <c r="G10" s="40"/>
      <c r="H10" s="15"/>
      <c r="I10" s="5"/>
      <c r="J10" s="5"/>
      <c r="K10" s="121">
        <v>24</v>
      </c>
      <c r="L10" s="514">
        <f>L11+L16+L26+L47+L64+L69</f>
        <v>2111</v>
      </c>
      <c r="M10" s="509">
        <f>M11+M26+M47+M58+M64+M69</f>
        <v>125330</v>
      </c>
      <c r="N10" s="510">
        <f>N11+N26+N47+N58+N64+N69</f>
        <v>2880352.58</v>
      </c>
    </row>
    <row r="11" spans="1:14" ht="34.5" customHeight="1">
      <c r="A11" s="468" t="s">
        <v>196</v>
      </c>
      <c r="B11" s="11" t="s">
        <v>274</v>
      </c>
      <c r="C11" s="11" t="s">
        <v>277</v>
      </c>
      <c r="D11" s="11"/>
      <c r="E11" s="11"/>
      <c r="F11" s="217">
        <v>734172</v>
      </c>
      <c r="G11" s="40"/>
      <c r="H11" s="15"/>
      <c r="I11" s="5"/>
      <c r="J11" s="5"/>
      <c r="K11" s="121"/>
      <c r="L11" s="514">
        <f aca="true" t="shared" si="0" ref="L11:N14">L12</f>
        <v>590.2</v>
      </c>
      <c r="M11" s="509">
        <f t="shared" si="0"/>
        <v>0</v>
      </c>
      <c r="N11" s="510">
        <f t="shared" si="0"/>
        <v>734172</v>
      </c>
    </row>
    <row r="12" spans="1:14" ht="24" customHeight="1">
      <c r="A12" s="469" t="s">
        <v>143</v>
      </c>
      <c r="B12" s="7" t="s">
        <v>274</v>
      </c>
      <c r="C12" s="7" t="s">
        <v>277</v>
      </c>
      <c r="D12" s="7" t="s">
        <v>144</v>
      </c>
      <c r="E12" s="11"/>
      <c r="F12" s="218">
        <v>734172</v>
      </c>
      <c r="G12" s="40"/>
      <c r="H12" s="15"/>
      <c r="I12" s="5"/>
      <c r="J12" s="5"/>
      <c r="K12" s="59"/>
      <c r="L12" s="515">
        <f t="shared" si="0"/>
        <v>590.2</v>
      </c>
      <c r="M12" s="229">
        <f t="shared" si="0"/>
        <v>0</v>
      </c>
      <c r="N12" s="240">
        <f t="shared" si="0"/>
        <v>734172</v>
      </c>
    </row>
    <row r="13" spans="1:14" ht="33.75" customHeight="1">
      <c r="A13" s="469" t="s">
        <v>145</v>
      </c>
      <c r="B13" s="7" t="s">
        <v>274</v>
      </c>
      <c r="C13" s="7" t="s">
        <v>277</v>
      </c>
      <c r="D13" s="7" t="s">
        <v>141</v>
      </c>
      <c r="E13" s="29"/>
      <c r="F13" s="218">
        <v>734172</v>
      </c>
      <c r="G13" s="322"/>
      <c r="H13" s="323"/>
      <c r="I13" s="186"/>
      <c r="J13" s="186"/>
      <c r="K13" s="59"/>
      <c r="L13" s="515">
        <f t="shared" si="0"/>
        <v>590.2</v>
      </c>
      <c r="M13" s="229">
        <f t="shared" si="0"/>
        <v>0</v>
      </c>
      <c r="N13" s="240">
        <f t="shared" si="0"/>
        <v>734172</v>
      </c>
    </row>
    <row r="14" spans="1:14" ht="24.75" customHeight="1">
      <c r="A14" s="107" t="s">
        <v>146</v>
      </c>
      <c r="B14" s="7" t="s">
        <v>274</v>
      </c>
      <c r="C14" s="7" t="s">
        <v>277</v>
      </c>
      <c r="D14" s="7" t="s">
        <v>142</v>
      </c>
      <c r="E14" s="45"/>
      <c r="F14" s="218">
        <v>734172</v>
      </c>
      <c r="G14" s="322"/>
      <c r="H14" s="323"/>
      <c r="I14" s="186"/>
      <c r="J14" s="186"/>
      <c r="K14" s="59"/>
      <c r="L14" s="515">
        <f t="shared" si="0"/>
        <v>590.2</v>
      </c>
      <c r="M14" s="229">
        <f t="shared" si="0"/>
        <v>0</v>
      </c>
      <c r="N14" s="240">
        <f t="shared" si="0"/>
        <v>734172</v>
      </c>
    </row>
    <row r="15" spans="1:14" ht="51.75" customHeight="1">
      <c r="A15" s="469" t="s">
        <v>198</v>
      </c>
      <c r="B15" s="29" t="s">
        <v>274</v>
      </c>
      <c r="C15" s="29" t="s">
        <v>277</v>
      </c>
      <c r="D15" s="7" t="s">
        <v>142</v>
      </c>
      <c r="E15" s="29" t="s">
        <v>168</v>
      </c>
      <c r="F15" s="218">
        <v>734172</v>
      </c>
      <c r="G15" s="322"/>
      <c r="H15" s="323"/>
      <c r="I15" s="186"/>
      <c r="J15" s="186"/>
      <c r="K15" s="59"/>
      <c r="L15" s="515">
        <v>590.2</v>
      </c>
      <c r="M15" s="229">
        <f>'Ведомственные расходы'!N16</f>
        <v>0</v>
      </c>
      <c r="N15" s="240">
        <f>F15+M15</f>
        <v>734172</v>
      </c>
    </row>
    <row r="16" spans="1:14" ht="53.25" customHeight="1" hidden="1">
      <c r="A16" s="470" t="s">
        <v>250</v>
      </c>
      <c r="B16" s="18" t="s">
        <v>274</v>
      </c>
      <c r="C16" s="18" t="s">
        <v>278</v>
      </c>
      <c r="D16" s="39"/>
      <c r="E16" s="30"/>
      <c r="F16" s="219">
        <v>0</v>
      </c>
      <c r="G16" s="324"/>
      <c r="H16" s="325"/>
      <c r="I16" s="326"/>
      <c r="J16" s="327"/>
      <c r="K16" s="125"/>
      <c r="L16" s="516">
        <f>L21</f>
        <v>6.1</v>
      </c>
      <c r="M16" s="509">
        <v>0</v>
      </c>
      <c r="N16" s="510">
        <v>0</v>
      </c>
    </row>
    <row r="17" spans="1:14" ht="39" customHeight="1" hidden="1">
      <c r="A17" s="312" t="s">
        <v>475</v>
      </c>
      <c r="B17" s="7" t="s">
        <v>274</v>
      </c>
      <c r="C17" s="7" t="s">
        <v>278</v>
      </c>
      <c r="D17" s="7" t="s">
        <v>477</v>
      </c>
      <c r="E17" s="30"/>
      <c r="F17" s="220">
        <v>0</v>
      </c>
      <c r="G17" s="324"/>
      <c r="H17" s="325"/>
      <c r="I17" s="326"/>
      <c r="J17" s="327"/>
      <c r="K17" s="127"/>
      <c r="L17" s="517">
        <f>L18</f>
        <v>0</v>
      </c>
      <c r="M17" s="509">
        <v>0</v>
      </c>
      <c r="N17" s="510">
        <v>0</v>
      </c>
    </row>
    <row r="18" spans="1:14" ht="48.75" customHeight="1" hidden="1">
      <c r="A18" s="107" t="s">
        <v>223</v>
      </c>
      <c r="B18" s="7" t="s">
        <v>274</v>
      </c>
      <c r="C18" s="7" t="s">
        <v>278</v>
      </c>
      <c r="D18" s="7" t="s">
        <v>257</v>
      </c>
      <c r="E18" s="8"/>
      <c r="F18" s="220">
        <v>0</v>
      </c>
      <c r="G18" s="324"/>
      <c r="H18" s="325"/>
      <c r="I18" s="326"/>
      <c r="J18" s="327"/>
      <c r="K18" s="127"/>
      <c r="L18" s="517">
        <f>L19</f>
        <v>0</v>
      </c>
      <c r="M18" s="509">
        <v>0</v>
      </c>
      <c r="N18" s="510">
        <v>0</v>
      </c>
    </row>
    <row r="19" spans="1:14" ht="24" customHeight="1" hidden="1">
      <c r="A19" s="469" t="s">
        <v>198</v>
      </c>
      <c r="B19" s="7" t="s">
        <v>274</v>
      </c>
      <c r="C19" s="7" t="s">
        <v>278</v>
      </c>
      <c r="D19" s="7" t="s">
        <v>257</v>
      </c>
      <c r="E19" s="8">
        <v>100</v>
      </c>
      <c r="F19" s="220">
        <v>0</v>
      </c>
      <c r="G19" s="324"/>
      <c r="H19" s="325"/>
      <c r="I19" s="326"/>
      <c r="J19" s="327"/>
      <c r="K19" s="127"/>
      <c r="L19" s="517">
        <f>L20</f>
        <v>0</v>
      </c>
      <c r="M19" s="509">
        <v>0</v>
      </c>
      <c r="N19" s="510">
        <v>0</v>
      </c>
    </row>
    <row r="20" spans="1:14" ht="33.75" customHeight="1" hidden="1">
      <c r="A20" s="469" t="s">
        <v>199</v>
      </c>
      <c r="B20" s="7" t="s">
        <v>274</v>
      </c>
      <c r="C20" s="7" t="s">
        <v>278</v>
      </c>
      <c r="D20" s="7" t="s">
        <v>257</v>
      </c>
      <c r="E20" s="7" t="s">
        <v>197</v>
      </c>
      <c r="F20" s="220">
        <v>0</v>
      </c>
      <c r="G20" s="324"/>
      <c r="H20" s="325"/>
      <c r="I20" s="326"/>
      <c r="J20" s="327"/>
      <c r="K20" s="127"/>
      <c r="L20" s="517"/>
      <c r="M20" s="509">
        <v>0</v>
      </c>
      <c r="N20" s="510">
        <v>0</v>
      </c>
    </row>
    <row r="21" spans="1:14" ht="21" customHeight="1" hidden="1">
      <c r="A21" s="469" t="s">
        <v>143</v>
      </c>
      <c r="B21" s="7" t="s">
        <v>274</v>
      </c>
      <c r="C21" s="7" t="s">
        <v>278</v>
      </c>
      <c r="D21" s="7" t="s">
        <v>144</v>
      </c>
      <c r="E21" s="7"/>
      <c r="F21" s="220">
        <v>0</v>
      </c>
      <c r="G21" s="324"/>
      <c r="H21" s="325"/>
      <c r="I21" s="326"/>
      <c r="J21" s="327"/>
      <c r="K21" s="127"/>
      <c r="L21" s="517">
        <f>L22</f>
        <v>6.1</v>
      </c>
      <c r="M21" s="509">
        <v>0</v>
      </c>
      <c r="N21" s="510">
        <v>0</v>
      </c>
    </row>
    <row r="22" spans="1:14" ht="18.75" customHeight="1" hidden="1">
      <c r="A22" s="312" t="s">
        <v>156</v>
      </c>
      <c r="B22" s="7" t="s">
        <v>274</v>
      </c>
      <c r="C22" s="7" t="s">
        <v>278</v>
      </c>
      <c r="D22" s="7" t="s">
        <v>147</v>
      </c>
      <c r="E22" s="7"/>
      <c r="F22" s="220">
        <v>0</v>
      </c>
      <c r="G22" s="324"/>
      <c r="H22" s="325"/>
      <c r="I22" s="326"/>
      <c r="J22" s="327"/>
      <c r="K22" s="127"/>
      <c r="L22" s="517">
        <f>L23</f>
        <v>6.1</v>
      </c>
      <c r="M22" s="509">
        <v>0</v>
      </c>
      <c r="N22" s="510">
        <v>0</v>
      </c>
    </row>
    <row r="23" spans="1:14" ht="67.5" customHeight="1" hidden="1">
      <c r="A23" s="471" t="s">
        <v>151</v>
      </c>
      <c r="B23" s="7" t="s">
        <v>274</v>
      </c>
      <c r="C23" s="7" t="s">
        <v>278</v>
      </c>
      <c r="D23" s="7" t="s">
        <v>148</v>
      </c>
      <c r="E23" s="7"/>
      <c r="F23" s="220">
        <v>0</v>
      </c>
      <c r="G23" s="324"/>
      <c r="H23" s="325"/>
      <c r="I23" s="326"/>
      <c r="J23" s="327"/>
      <c r="K23" s="127"/>
      <c r="L23" s="517">
        <f>L24</f>
        <v>6.1</v>
      </c>
      <c r="M23" s="509">
        <v>0</v>
      </c>
      <c r="N23" s="510">
        <v>0</v>
      </c>
    </row>
    <row r="24" spans="1:14" ht="19.5" customHeight="1" hidden="1">
      <c r="A24" s="107" t="s">
        <v>303</v>
      </c>
      <c r="B24" s="7" t="s">
        <v>274</v>
      </c>
      <c r="C24" s="7" t="s">
        <v>278</v>
      </c>
      <c r="D24" s="7" t="s">
        <v>148</v>
      </c>
      <c r="E24" s="7" t="s">
        <v>476</v>
      </c>
      <c r="F24" s="220">
        <v>0</v>
      </c>
      <c r="G24" s="324"/>
      <c r="H24" s="325"/>
      <c r="I24" s="326"/>
      <c r="J24" s="327"/>
      <c r="K24" s="127"/>
      <c r="L24" s="517">
        <v>6.1</v>
      </c>
      <c r="M24" s="509">
        <v>0</v>
      </c>
      <c r="N24" s="510">
        <v>0</v>
      </c>
    </row>
    <row r="25" spans="1:14" ht="17.25" customHeight="1" hidden="1">
      <c r="A25" s="312" t="s">
        <v>479</v>
      </c>
      <c r="B25" s="7" t="s">
        <v>274</v>
      </c>
      <c r="C25" s="7" t="s">
        <v>278</v>
      </c>
      <c r="D25" s="7" t="s">
        <v>184</v>
      </c>
      <c r="E25" s="7" t="s">
        <v>263</v>
      </c>
      <c r="F25" s="220">
        <v>0</v>
      </c>
      <c r="G25" s="324"/>
      <c r="H25" s="325"/>
      <c r="I25" s="326"/>
      <c r="J25" s="327"/>
      <c r="K25" s="127"/>
      <c r="L25" s="517">
        <v>4</v>
      </c>
      <c r="M25" s="509">
        <v>0</v>
      </c>
      <c r="N25" s="510">
        <v>0</v>
      </c>
    </row>
    <row r="26" spans="1:14" ht="54" customHeight="1">
      <c r="A26" s="468" t="s">
        <v>267</v>
      </c>
      <c r="B26" s="18" t="s">
        <v>274</v>
      </c>
      <c r="C26" s="18" t="s">
        <v>279</v>
      </c>
      <c r="D26" s="30"/>
      <c r="E26" s="30"/>
      <c r="F26" s="219">
        <v>1742808.48</v>
      </c>
      <c r="G26" s="324"/>
      <c r="H26" s="325"/>
      <c r="I26" s="326"/>
      <c r="J26" s="327"/>
      <c r="K26" s="125">
        <v>24</v>
      </c>
      <c r="L26" s="516">
        <f>L27+L43</f>
        <v>1424.6</v>
      </c>
      <c r="M26" s="509">
        <f>M27+M43</f>
        <v>125330</v>
      </c>
      <c r="N26" s="510">
        <f>N27+N43</f>
        <v>1868138.48</v>
      </c>
    </row>
    <row r="27" spans="1:14" ht="49.5" customHeight="1">
      <c r="A27" s="107" t="s">
        <v>529</v>
      </c>
      <c r="B27" s="7" t="s">
        <v>274</v>
      </c>
      <c r="C27" s="7" t="s">
        <v>279</v>
      </c>
      <c r="D27" s="4" t="s">
        <v>125</v>
      </c>
      <c r="E27" s="7"/>
      <c r="F27" s="220">
        <v>1706042.48</v>
      </c>
      <c r="G27" s="324"/>
      <c r="H27" s="325"/>
      <c r="I27" s="326"/>
      <c r="J27" s="327"/>
      <c r="K27" s="127">
        <v>24</v>
      </c>
      <c r="L27" s="517">
        <f aca="true" t="shared" si="1" ref="L27:N28">L28</f>
        <v>1406</v>
      </c>
      <c r="M27" s="229">
        <f t="shared" si="1"/>
        <v>125330</v>
      </c>
      <c r="N27" s="240">
        <f t="shared" si="1"/>
        <v>1831372.48</v>
      </c>
    </row>
    <row r="28" spans="1:14" ht="67.5" customHeight="1">
      <c r="A28" s="472" t="s">
        <v>530</v>
      </c>
      <c r="B28" s="7" t="s">
        <v>274</v>
      </c>
      <c r="C28" s="7" t="s">
        <v>279</v>
      </c>
      <c r="D28" s="7" t="s">
        <v>134</v>
      </c>
      <c r="E28" s="7"/>
      <c r="F28" s="220">
        <v>1706042.48</v>
      </c>
      <c r="G28" s="324"/>
      <c r="H28" s="325"/>
      <c r="I28" s="326"/>
      <c r="J28" s="327"/>
      <c r="K28" s="127">
        <v>24</v>
      </c>
      <c r="L28" s="517">
        <f t="shared" si="1"/>
        <v>1406</v>
      </c>
      <c r="M28" s="229">
        <f t="shared" si="1"/>
        <v>125330</v>
      </c>
      <c r="N28" s="240">
        <f t="shared" si="1"/>
        <v>1831372.48</v>
      </c>
    </row>
    <row r="29" spans="1:14" ht="41.25" customHeight="1">
      <c r="A29" s="473" t="s">
        <v>466</v>
      </c>
      <c r="B29" s="7" t="s">
        <v>274</v>
      </c>
      <c r="C29" s="7" t="s">
        <v>279</v>
      </c>
      <c r="D29" s="7" t="s">
        <v>133</v>
      </c>
      <c r="E29" s="7"/>
      <c r="F29" s="220">
        <v>1706042.48</v>
      </c>
      <c r="G29" s="324"/>
      <c r="H29" s="325"/>
      <c r="I29" s="326"/>
      <c r="J29" s="327"/>
      <c r="K29" s="127">
        <v>24</v>
      </c>
      <c r="L29" s="517">
        <f>L30+L33</f>
        <v>1406</v>
      </c>
      <c r="M29" s="229">
        <f>M30+M33</f>
        <v>125330</v>
      </c>
      <c r="N29" s="240">
        <f>N30+N33</f>
        <v>1831372.48</v>
      </c>
    </row>
    <row r="30" spans="1:14" ht="35.25" customHeight="1">
      <c r="A30" s="472" t="s">
        <v>498</v>
      </c>
      <c r="B30" s="7" t="s">
        <v>274</v>
      </c>
      <c r="C30" s="7" t="s">
        <v>279</v>
      </c>
      <c r="D30" s="4" t="s">
        <v>136</v>
      </c>
      <c r="E30" s="7"/>
      <c r="F30" s="220">
        <v>1100424.67</v>
      </c>
      <c r="G30" s="324"/>
      <c r="H30" s="325"/>
      <c r="I30" s="326"/>
      <c r="J30" s="327"/>
      <c r="K30" s="127"/>
      <c r="L30" s="517">
        <f>L31</f>
        <v>882.9</v>
      </c>
      <c r="M30" s="229">
        <f>M31</f>
        <v>0</v>
      </c>
      <c r="N30" s="240">
        <f>N31</f>
        <v>1100424.67</v>
      </c>
    </row>
    <row r="31" spans="1:14" ht="51.75" customHeight="1">
      <c r="A31" s="469" t="s">
        <v>198</v>
      </c>
      <c r="B31" s="7" t="s">
        <v>274</v>
      </c>
      <c r="C31" s="7" t="s">
        <v>279</v>
      </c>
      <c r="D31" s="4" t="s">
        <v>136</v>
      </c>
      <c r="E31" s="7" t="s">
        <v>168</v>
      </c>
      <c r="F31" s="220">
        <v>1100424.67</v>
      </c>
      <c r="G31" s="324"/>
      <c r="H31" s="325"/>
      <c r="I31" s="326"/>
      <c r="J31" s="327"/>
      <c r="K31" s="127"/>
      <c r="L31" s="517">
        <v>882.9</v>
      </c>
      <c r="M31" s="229">
        <f>'Ведомственные расходы'!N32</f>
        <v>0</v>
      </c>
      <c r="N31" s="240">
        <f>F31+M31</f>
        <v>1100424.67</v>
      </c>
    </row>
    <row r="32" spans="1:14" ht="32.25" customHeight="1" hidden="1">
      <c r="A32" s="469" t="s">
        <v>199</v>
      </c>
      <c r="B32" s="7" t="s">
        <v>274</v>
      </c>
      <c r="C32" s="7" t="s">
        <v>279</v>
      </c>
      <c r="D32" s="4" t="s">
        <v>499</v>
      </c>
      <c r="E32" s="7" t="s">
        <v>197</v>
      </c>
      <c r="F32" s="220">
        <v>0</v>
      </c>
      <c r="G32" s="324"/>
      <c r="H32" s="325"/>
      <c r="I32" s="326"/>
      <c r="J32" s="327"/>
      <c r="K32" s="127"/>
      <c r="L32" s="517">
        <v>666.1</v>
      </c>
      <c r="M32" s="229">
        <v>0</v>
      </c>
      <c r="N32" s="240">
        <v>0</v>
      </c>
    </row>
    <row r="33" spans="1:14" ht="50.25" customHeight="1">
      <c r="A33" s="472" t="s">
        <v>154</v>
      </c>
      <c r="B33" s="7" t="s">
        <v>274</v>
      </c>
      <c r="C33" s="7" t="s">
        <v>279</v>
      </c>
      <c r="D33" s="4" t="s">
        <v>135</v>
      </c>
      <c r="E33" s="7"/>
      <c r="F33" s="220">
        <v>605617.81</v>
      </c>
      <c r="G33" s="324"/>
      <c r="H33" s="325"/>
      <c r="I33" s="326"/>
      <c r="J33" s="327"/>
      <c r="K33" s="127">
        <v>24</v>
      </c>
      <c r="L33" s="517">
        <v>523.1</v>
      </c>
      <c r="M33" s="229">
        <f>M35+M37</f>
        <v>125330</v>
      </c>
      <c r="N33" s="240">
        <f>N35+N37</f>
        <v>730947.81</v>
      </c>
    </row>
    <row r="34" spans="1:14" ht="50.25" customHeight="1" hidden="1">
      <c r="A34" s="469" t="s">
        <v>198</v>
      </c>
      <c r="B34" s="7" t="s">
        <v>274</v>
      </c>
      <c r="C34" s="7" t="s">
        <v>279</v>
      </c>
      <c r="D34" s="4" t="s">
        <v>135</v>
      </c>
      <c r="E34" s="7" t="s">
        <v>168</v>
      </c>
      <c r="F34" s="220">
        <v>0</v>
      </c>
      <c r="G34" s="324"/>
      <c r="H34" s="325"/>
      <c r="I34" s="326"/>
      <c r="J34" s="327"/>
      <c r="K34" s="127"/>
      <c r="L34" s="517">
        <f>'[1]Ведомственные расходы'!M37</f>
        <v>0</v>
      </c>
      <c r="M34" s="229">
        <v>0</v>
      </c>
      <c r="N34" s="240">
        <v>0</v>
      </c>
    </row>
    <row r="35" spans="1:14" ht="23.25" customHeight="1">
      <c r="A35" s="474" t="s">
        <v>201</v>
      </c>
      <c r="B35" s="7" t="s">
        <v>274</v>
      </c>
      <c r="C35" s="7" t="s">
        <v>279</v>
      </c>
      <c r="D35" s="4" t="s">
        <v>135</v>
      </c>
      <c r="E35" s="7" t="s">
        <v>169</v>
      </c>
      <c r="F35" s="220">
        <v>590617.81</v>
      </c>
      <c r="G35" s="324"/>
      <c r="H35" s="325"/>
      <c r="I35" s="326"/>
      <c r="J35" s="327"/>
      <c r="K35" s="127">
        <v>24</v>
      </c>
      <c r="L35" s="517">
        <v>474.3</v>
      </c>
      <c r="M35" s="229">
        <f>'Ведомственные расходы'!N36</f>
        <v>122330</v>
      </c>
      <c r="N35" s="240">
        <f>F35+M35</f>
        <v>712947.81</v>
      </c>
    </row>
    <row r="36" spans="1:14" ht="33.75" customHeight="1" hidden="1">
      <c r="A36" s="107" t="s">
        <v>202</v>
      </c>
      <c r="B36" s="7" t="s">
        <v>274</v>
      </c>
      <c r="C36" s="7" t="s">
        <v>279</v>
      </c>
      <c r="D36" s="4" t="s">
        <v>135</v>
      </c>
      <c r="E36" s="7" t="s">
        <v>200</v>
      </c>
      <c r="F36" s="220">
        <v>0</v>
      </c>
      <c r="G36" s="324"/>
      <c r="H36" s="325"/>
      <c r="I36" s="326"/>
      <c r="J36" s="327"/>
      <c r="K36" s="127"/>
      <c r="L36" s="517">
        <f>'[1]Ведомственные расходы'!M39</f>
        <v>0</v>
      </c>
      <c r="M36" s="229">
        <v>0</v>
      </c>
      <c r="N36" s="240">
        <v>0</v>
      </c>
    </row>
    <row r="37" spans="1:14" ht="20.25" customHeight="1">
      <c r="A37" s="474" t="s">
        <v>255</v>
      </c>
      <c r="B37" s="7" t="s">
        <v>274</v>
      </c>
      <c r="C37" s="7" t="s">
        <v>279</v>
      </c>
      <c r="D37" s="4" t="s">
        <v>135</v>
      </c>
      <c r="E37" s="7" t="s">
        <v>170</v>
      </c>
      <c r="F37" s="220">
        <v>15000</v>
      </c>
      <c r="G37" s="324"/>
      <c r="H37" s="325"/>
      <c r="I37" s="327"/>
      <c r="J37" s="327"/>
      <c r="K37" s="127"/>
      <c r="L37" s="517">
        <v>24.8</v>
      </c>
      <c r="M37" s="229">
        <f>'Ведомственные расходы'!N38</f>
        <v>3000</v>
      </c>
      <c r="N37" s="240">
        <f>F37+M37</f>
        <v>18000</v>
      </c>
    </row>
    <row r="38" spans="1:14" ht="22.5" customHeight="1" hidden="1">
      <c r="A38" s="474" t="s">
        <v>256</v>
      </c>
      <c r="B38" s="7" t="s">
        <v>274</v>
      </c>
      <c r="C38" s="7" t="s">
        <v>279</v>
      </c>
      <c r="D38" s="4" t="s">
        <v>500</v>
      </c>
      <c r="E38" s="7" t="s">
        <v>171</v>
      </c>
      <c r="F38" s="220">
        <v>0</v>
      </c>
      <c r="G38" s="324"/>
      <c r="H38" s="325"/>
      <c r="I38" s="327"/>
      <c r="J38" s="327"/>
      <c r="K38" s="127"/>
      <c r="L38" s="517">
        <v>7</v>
      </c>
      <c r="M38" s="229">
        <v>0</v>
      </c>
      <c r="N38" s="240">
        <v>0</v>
      </c>
    </row>
    <row r="39" spans="1:14" ht="24.75" customHeight="1" hidden="1">
      <c r="A39" s="475" t="s">
        <v>303</v>
      </c>
      <c r="B39" s="7" t="s">
        <v>274</v>
      </c>
      <c r="C39" s="7" t="s">
        <v>279</v>
      </c>
      <c r="D39" s="7" t="s">
        <v>480</v>
      </c>
      <c r="E39" s="7"/>
      <c r="F39" s="220">
        <v>0</v>
      </c>
      <c r="G39" s="324"/>
      <c r="H39" s="325"/>
      <c r="I39" s="327"/>
      <c r="J39" s="327"/>
      <c r="K39" s="127"/>
      <c r="L39" s="517">
        <f>L40</f>
        <v>0</v>
      </c>
      <c r="M39" s="229">
        <v>0</v>
      </c>
      <c r="N39" s="240">
        <v>0</v>
      </c>
    </row>
    <row r="40" spans="1:14" ht="34.5" customHeight="1" hidden="1">
      <c r="A40" s="107" t="s">
        <v>60</v>
      </c>
      <c r="B40" s="7" t="s">
        <v>274</v>
      </c>
      <c r="C40" s="7" t="s">
        <v>279</v>
      </c>
      <c r="D40" s="7" t="s">
        <v>59</v>
      </c>
      <c r="E40" s="7"/>
      <c r="F40" s="220">
        <v>0</v>
      </c>
      <c r="G40" s="324"/>
      <c r="H40" s="325"/>
      <c r="I40" s="327"/>
      <c r="J40" s="327"/>
      <c r="K40" s="127"/>
      <c r="L40" s="517">
        <f>L41</f>
        <v>0</v>
      </c>
      <c r="M40" s="229">
        <v>0</v>
      </c>
      <c r="N40" s="240">
        <v>0</v>
      </c>
    </row>
    <row r="41" spans="1:14" ht="41.25" customHeight="1" hidden="1">
      <c r="A41" s="107" t="s">
        <v>303</v>
      </c>
      <c r="B41" s="7" t="s">
        <v>274</v>
      </c>
      <c r="C41" s="7" t="s">
        <v>279</v>
      </c>
      <c r="D41" s="7" t="s">
        <v>59</v>
      </c>
      <c r="E41" s="7" t="s">
        <v>476</v>
      </c>
      <c r="F41" s="220">
        <v>0</v>
      </c>
      <c r="G41" s="324"/>
      <c r="H41" s="325"/>
      <c r="I41" s="327"/>
      <c r="J41" s="327"/>
      <c r="K41" s="127"/>
      <c r="L41" s="517">
        <f>L42</f>
        <v>0</v>
      </c>
      <c r="M41" s="229">
        <v>0</v>
      </c>
      <c r="N41" s="240">
        <v>0</v>
      </c>
    </row>
    <row r="42" spans="1:14" ht="35.25" customHeight="1" hidden="1">
      <c r="A42" s="312" t="s">
        <v>479</v>
      </c>
      <c r="B42" s="7" t="s">
        <v>274</v>
      </c>
      <c r="C42" s="7" t="s">
        <v>279</v>
      </c>
      <c r="D42" s="7" t="s">
        <v>59</v>
      </c>
      <c r="E42" s="7" t="s">
        <v>263</v>
      </c>
      <c r="F42" s="220">
        <v>0</v>
      </c>
      <c r="G42" s="324"/>
      <c r="H42" s="325"/>
      <c r="I42" s="327"/>
      <c r="J42" s="327"/>
      <c r="K42" s="127"/>
      <c r="L42" s="517"/>
      <c r="M42" s="229">
        <v>0</v>
      </c>
      <c r="N42" s="240">
        <v>0</v>
      </c>
    </row>
    <row r="43" spans="1:14" ht="21" customHeight="1">
      <c r="A43" s="469" t="s">
        <v>143</v>
      </c>
      <c r="B43" s="7" t="s">
        <v>274</v>
      </c>
      <c r="C43" s="7" t="s">
        <v>279</v>
      </c>
      <c r="D43" s="7" t="s">
        <v>144</v>
      </c>
      <c r="E43" s="7"/>
      <c r="F43" s="220">
        <v>36766</v>
      </c>
      <c r="G43" s="133"/>
      <c r="H43" s="134"/>
      <c r="I43" s="328"/>
      <c r="J43" s="127">
        <v>18.6</v>
      </c>
      <c r="K43" s="127"/>
      <c r="L43" s="517">
        <v>18.6</v>
      </c>
      <c r="M43" s="229">
        <f aca="true" t="shared" si="2" ref="M43:N45">M44</f>
        <v>0</v>
      </c>
      <c r="N43" s="240">
        <f t="shared" si="2"/>
        <v>36766</v>
      </c>
    </row>
    <row r="44" spans="1:14" ht="18" customHeight="1">
      <c r="A44" s="312" t="s">
        <v>156</v>
      </c>
      <c r="B44" s="7" t="s">
        <v>274</v>
      </c>
      <c r="C44" s="7" t="s">
        <v>279</v>
      </c>
      <c r="D44" s="7" t="s">
        <v>147</v>
      </c>
      <c r="E44" s="7"/>
      <c r="F44" s="220">
        <v>36766</v>
      </c>
      <c r="G44" s="133"/>
      <c r="H44" s="134"/>
      <c r="I44" s="328"/>
      <c r="J44" s="127">
        <v>18.6</v>
      </c>
      <c r="K44" s="127"/>
      <c r="L44" s="517">
        <v>18.6</v>
      </c>
      <c r="M44" s="229">
        <f t="shared" si="2"/>
        <v>0</v>
      </c>
      <c r="N44" s="240">
        <f t="shared" si="2"/>
        <v>36766</v>
      </c>
    </row>
    <row r="45" spans="1:14" ht="76.5" customHeight="1">
      <c r="A45" s="107" t="s">
        <v>501</v>
      </c>
      <c r="B45" s="7" t="s">
        <v>274</v>
      </c>
      <c r="C45" s="7" t="s">
        <v>279</v>
      </c>
      <c r="D45" s="7" t="s">
        <v>502</v>
      </c>
      <c r="E45" s="7"/>
      <c r="F45" s="220">
        <v>36766</v>
      </c>
      <c r="G45" s="133"/>
      <c r="H45" s="134"/>
      <c r="I45" s="328"/>
      <c r="J45" s="127">
        <v>18.6</v>
      </c>
      <c r="K45" s="127"/>
      <c r="L45" s="517">
        <v>18.6</v>
      </c>
      <c r="M45" s="229">
        <f t="shared" si="2"/>
        <v>0</v>
      </c>
      <c r="N45" s="240">
        <f t="shared" si="2"/>
        <v>36766</v>
      </c>
    </row>
    <row r="46" spans="1:14" ht="18.75" customHeight="1">
      <c r="A46" s="107" t="s">
        <v>303</v>
      </c>
      <c r="B46" s="7" t="s">
        <v>274</v>
      </c>
      <c r="C46" s="7" t="s">
        <v>279</v>
      </c>
      <c r="D46" s="7" t="s">
        <v>502</v>
      </c>
      <c r="E46" s="7" t="s">
        <v>476</v>
      </c>
      <c r="F46" s="220">
        <v>36766</v>
      </c>
      <c r="G46" s="133"/>
      <c r="H46" s="134"/>
      <c r="I46" s="328"/>
      <c r="J46" s="127">
        <v>18.6</v>
      </c>
      <c r="K46" s="127"/>
      <c r="L46" s="517">
        <v>18.6</v>
      </c>
      <c r="M46" s="229">
        <f>'Ведомственные расходы'!N47</f>
        <v>0</v>
      </c>
      <c r="N46" s="240">
        <f>F46+M46</f>
        <v>36766</v>
      </c>
    </row>
    <row r="47" spans="1:14" ht="36.75" customHeight="1">
      <c r="A47" s="468" t="s">
        <v>164</v>
      </c>
      <c r="B47" s="18" t="s">
        <v>274</v>
      </c>
      <c r="C47" s="18" t="s">
        <v>471</v>
      </c>
      <c r="D47" s="18"/>
      <c r="E47" s="18"/>
      <c r="F47" s="219">
        <v>13285.1</v>
      </c>
      <c r="G47" s="324"/>
      <c r="H47" s="325"/>
      <c r="I47" s="327"/>
      <c r="J47" s="327"/>
      <c r="K47" s="125"/>
      <c r="L47" s="516">
        <f aca="true" t="shared" si="3" ref="L47:N48">L48</f>
        <v>15.1</v>
      </c>
      <c r="M47" s="509">
        <f t="shared" si="3"/>
        <v>0</v>
      </c>
      <c r="N47" s="510">
        <f t="shared" si="3"/>
        <v>13285.1</v>
      </c>
    </row>
    <row r="48" spans="1:14" ht="22.5" customHeight="1">
      <c r="A48" s="469" t="s">
        <v>143</v>
      </c>
      <c r="B48" s="7" t="s">
        <v>274</v>
      </c>
      <c r="C48" s="7" t="s">
        <v>471</v>
      </c>
      <c r="D48" s="7" t="s">
        <v>144</v>
      </c>
      <c r="E48" s="7"/>
      <c r="F48" s="220">
        <v>13285.1</v>
      </c>
      <c r="G48" s="324"/>
      <c r="H48" s="325"/>
      <c r="I48" s="327"/>
      <c r="J48" s="327"/>
      <c r="K48" s="127"/>
      <c r="L48" s="517">
        <f t="shared" si="3"/>
        <v>15.1</v>
      </c>
      <c r="M48" s="229">
        <f t="shared" si="3"/>
        <v>0</v>
      </c>
      <c r="N48" s="240">
        <f t="shared" si="3"/>
        <v>13285.1</v>
      </c>
    </row>
    <row r="49" spans="1:14" ht="33" customHeight="1">
      <c r="A49" s="312" t="s">
        <v>181</v>
      </c>
      <c r="B49" s="7" t="s">
        <v>274</v>
      </c>
      <c r="C49" s="7" t="s">
        <v>471</v>
      </c>
      <c r="D49" s="7" t="s">
        <v>147</v>
      </c>
      <c r="E49" s="7"/>
      <c r="F49" s="220">
        <v>13285.1</v>
      </c>
      <c r="G49" s="324"/>
      <c r="H49" s="325"/>
      <c r="I49" s="327"/>
      <c r="J49" s="327"/>
      <c r="K49" s="127"/>
      <c r="L49" s="517">
        <f>L50+L55</f>
        <v>15.1</v>
      </c>
      <c r="M49" s="229">
        <f>M53+M55</f>
        <v>0</v>
      </c>
      <c r="N49" s="240">
        <f>N53+N55</f>
        <v>13285.1</v>
      </c>
    </row>
    <row r="50" spans="1:14" ht="82.5" customHeight="1" hidden="1">
      <c r="A50" s="107" t="s">
        <v>152</v>
      </c>
      <c r="B50" s="7" t="s">
        <v>274</v>
      </c>
      <c r="C50" s="7" t="s">
        <v>471</v>
      </c>
      <c r="D50" s="7" t="s">
        <v>153</v>
      </c>
      <c r="E50" s="7"/>
      <c r="F50" s="220">
        <v>0</v>
      </c>
      <c r="G50" s="135">
        <f>G51</f>
        <v>18.6</v>
      </c>
      <c r="H50" s="325"/>
      <c r="I50" s="327"/>
      <c r="J50" s="327"/>
      <c r="K50" s="127"/>
      <c r="L50" s="517">
        <f>L51</f>
        <v>8</v>
      </c>
      <c r="M50" s="229">
        <v>0</v>
      </c>
      <c r="N50" s="240">
        <v>0</v>
      </c>
    </row>
    <row r="51" spans="1:14" ht="21.75" customHeight="1" hidden="1">
      <c r="A51" s="107" t="s">
        <v>303</v>
      </c>
      <c r="B51" s="7" t="s">
        <v>274</v>
      </c>
      <c r="C51" s="7" t="s">
        <v>471</v>
      </c>
      <c r="D51" s="7" t="s">
        <v>153</v>
      </c>
      <c r="E51" s="7" t="s">
        <v>476</v>
      </c>
      <c r="F51" s="220">
        <v>0</v>
      </c>
      <c r="G51" s="136">
        <f>G55</f>
        <v>18.6</v>
      </c>
      <c r="H51" s="325"/>
      <c r="I51" s="327"/>
      <c r="J51" s="327"/>
      <c r="K51" s="127"/>
      <c r="L51" s="517">
        <v>8</v>
      </c>
      <c r="M51" s="229">
        <v>0</v>
      </c>
      <c r="N51" s="240">
        <v>0</v>
      </c>
    </row>
    <row r="52" spans="1:14" ht="35.25" customHeight="1" hidden="1">
      <c r="A52" s="476" t="s">
        <v>268</v>
      </c>
      <c r="B52" s="118" t="s">
        <v>269</v>
      </c>
      <c r="C52" s="118" t="s">
        <v>290</v>
      </c>
      <c r="D52" s="119" t="s">
        <v>271</v>
      </c>
      <c r="E52" s="119" t="s">
        <v>272</v>
      </c>
      <c r="F52" s="221">
        <v>0</v>
      </c>
      <c r="G52" s="136"/>
      <c r="H52" s="325"/>
      <c r="I52" s="327"/>
      <c r="J52" s="327"/>
      <c r="K52" s="118"/>
      <c r="L52" s="513" t="s">
        <v>273</v>
      </c>
      <c r="M52" s="229">
        <v>0</v>
      </c>
      <c r="N52" s="240">
        <v>0</v>
      </c>
    </row>
    <row r="53" spans="1:14" ht="69" customHeight="1">
      <c r="A53" s="361" t="s">
        <v>151</v>
      </c>
      <c r="B53" s="362" t="s">
        <v>274</v>
      </c>
      <c r="C53" s="362" t="s">
        <v>471</v>
      </c>
      <c r="D53" s="362" t="s">
        <v>148</v>
      </c>
      <c r="E53" s="362"/>
      <c r="F53" s="370">
        <v>7400</v>
      </c>
      <c r="G53" s="324"/>
      <c r="H53" s="325"/>
      <c r="I53" s="364"/>
      <c r="J53" s="364"/>
      <c r="K53" s="33"/>
      <c r="L53" s="33"/>
      <c r="M53" s="229">
        <f>M54</f>
        <v>0</v>
      </c>
      <c r="N53" s="240">
        <f>N54</f>
        <v>7400</v>
      </c>
    </row>
    <row r="54" spans="1:14" ht="21" customHeight="1">
      <c r="A54" s="361" t="s">
        <v>303</v>
      </c>
      <c r="B54" s="362" t="s">
        <v>274</v>
      </c>
      <c r="C54" s="362" t="s">
        <v>471</v>
      </c>
      <c r="D54" s="362" t="s">
        <v>148</v>
      </c>
      <c r="E54" s="362" t="s">
        <v>476</v>
      </c>
      <c r="F54" s="370">
        <v>7400</v>
      </c>
      <c r="G54" s="324"/>
      <c r="H54" s="325"/>
      <c r="I54" s="364"/>
      <c r="J54" s="364"/>
      <c r="K54" s="33"/>
      <c r="L54" s="33"/>
      <c r="M54" s="229">
        <f>'Ведомственные расходы'!N55</f>
        <v>0</v>
      </c>
      <c r="N54" s="240">
        <f>F54+M54</f>
        <v>7400</v>
      </c>
    </row>
    <row r="55" spans="1:14" ht="69.75" customHeight="1">
      <c r="A55" s="107" t="s">
        <v>155</v>
      </c>
      <c r="B55" s="7" t="s">
        <v>274</v>
      </c>
      <c r="C55" s="7" t="s">
        <v>471</v>
      </c>
      <c r="D55" s="7" t="s">
        <v>150</v>
      </c>
      <c r="E55" s="7"/>
      <c r="F55" s="220">
        <v>5885.1</v>
      </c>
      <c r="G55" s="136">
        <f>G56</f>
        <v>18.6</v>
      </c>
      <c r="H55" s="325"/>
      <c r="I55" s="327"/>
      <c r="J55" s="327"/>
      <c r="K55" s="127"/>
      <c r="L55" s="517">
        <f>L56</f>
        <v>7.1</v>
      </c>
      <c r="M55" s="229">
        <f>M56</f>
        <v>0</v>
      </c>
      <c r="N55" s="240">
        <f>N56</f>
        <v>5885.1</v>
      </c>
    </row>
    <row r="56" spans="1:14" ht="19.5" customHeight="1">
      <c r="A56" s="107" t="s">
        <v>303</v>
      </c>
      <c r="B56" s="7" t="s">
        <v>274</v>
      </c>
      <c r="C56" s="7" t="s">
        <v>471</v>
      </c>
      <c r="D56" s="7" t="s">
        <v>150</v>
      </c>
      <c r="E56" s="7" t="s">
        <v>476</v>
      </c>
      <c r="F56" s="220">
        <v>5885.1</v>
      </c>
      <c r="G56" s="136">
        <f>G57</f>
        <v>18.6</v>
      </c>
      <c r="H56" s="325"/>
      <c r="I56" s="327"/>
      <c r="J56" s="327"/>
      <c r="K56" s="127"/>
      <c r="L56" s="517">
        <v>7.1</v>
      </c>
      <c r="M56" s="229">
        <f>'Ведомственные расходы'!N57</f>
        <v>0</v>
      </c>
      <c r="N56" s="240">
        <f>F56+M56</f>
        <v>5885.1</v>
      </c>
    </row>
    <row r="57" spans="1:14" ht="19.5" customHeight="1" hidden="1">
      <c r="A57" s="312" t="s">
        <v>479</v>
      </c>
      <c r="B57" s="7" t="s">
        <v>274</v>
      </c>
      <c r="C57" s="7" t="s">
        <v>471</v>
      </c>
      <c r="D57" s="7" t="s">
        <v>185</v>
      </c>
      <c r="E57" s="7" t="s">
        <v>263</v>
      </c>
      <c r="F57" s="220">
        <v>0</v>
      </c>
      <c r="G57" s="136">
        <f>G69</f>
        <v>18.6</v>
      </c>
      <c r="H57" s="325"/>
      <c r="I57" s="327"/>
      <c r="J57" s="327"/>
      <c r="K57" s="127"/>
      <c r="L57" s="517">
        <v>24</v>
      </c>
      <c r="M57" s="509">
        <v>0</v>
      </c>
      <c r="N57" s="510">
        <v>0</v>
      </c>
    </row>
    <row r="58" spans="1:14" ht="21.75" customHeight="1">
      <c r="A58" s="365" t="s">
        <v>252</v>
      </c>
      <c r="B58" s="366" t="s">
        <v>274</v>
      </c>
      <c r="C58" s="366" t="s">
        <v>282</v>
      </c>
      <c r="D58" s="7"/>
      <c r="E58" s="7"/>
      <c r="F58" s="219">
        <v>192757</v>
      </c>
      <c r="G58" s="367"/>
      <c r="H58" s="325"/>
      <c r="I58" s="364"/>
      <c r="J58" s="364"/>
      <c r="K58" s="33"/>
      <c r="L58" s="33"/>
      <c r="M58" s="509">
        <f aca="true" t="shared" si="4" ref="M58:N60">M59</f>
        <v>0</v>
      </c>
      <c r="N58" s="510">
        <f t="shared" si="4"/>
        <v>192757</v>
      </c>
    </row>
    <row r="59" spans="1:14" ht="21.75" customHeight="1">
      <c r="A59" s="64" t="s">
        <v>143</v>
      </c>
      <c r="B59" s="7" t="s">
        <v>274</v>
      </c>
      <c r="C59" s="7" t="s">
        <v>282</v>
      </c>
      <c r="D59" s="7" t="s">
        <v>144</v>
      </c>
      <c r="E59" s="7"/>
      <c r="F59" s="369">
        <v>192757</v>
      </c>
      <c r="G59" s="367"/>
      <c r="H59" s="325"/>
      <c r="I59" s="364"/>
      <c r="J59" s="364"/>
      <c r="K59" s="33"/>
      <c r="L59" s="33"/>
      <c r="M59" s="229">
        <f t="shared" si="4"/>
        <v>0</v>
      </c>
      <c r="N59" s="240">
        <f t="shared" si="4"/>
        <v>192757</v>
      </c>
    </row>
    <row r="60" spans="1:14" ht="21.75" customHeight="1">
      <c r="A60" s="64" t="s">
        <v>580</v>
      </c>
      <c r="B60" s="7" t="s">
        <v>274</v>
      </c>
      <c r="C60" s="7" t="s">
        <v>282</v>
      </c>
      <c r="D60" s="7" t="s">
        <v>147</v>
      </c>
      <c r="E60" s="7"/>
      <c r="F60" s="369">
        <v>192757</v>
      </c>
      <c r="G60" s="367"/>
      <c r="H60" s="325"/>
      <c r="I60" s="364"/>
      <c r="J60" s="364"/>
      <c r="K60" s="33"/>
      <c r="L60" s="33"/>
      <c r="M60" s="229">
        <f t="shared" si="4"/>
        <v>0</v>
      </c>
      <c r="N60" s="240">
        <f t="shared" si="4"/>
        <v>192757</v>
      </c>
    </row>
    <row r="61" spans="1:14" ht="30" customHeight="1">
      <c r="A61" s="64" t="s">
        <v>581</v>
      </c>
      <c r="B61" s="7" t="s">
        <v>274</v>
      </c>
      <c r="C61" s="7" t="s">
        <v>282</v>
      </c>
      <c r="D61" s="7" t="s">
        <v>582</v>
      </c>
      <c r="E61" s="7"/>
      <c r="F61" s="369">
        <v>192757</v>
      </c>
      <c r="G61" s="369">
        <f aca="true" t="shared" si="5" ref="G61:N61">G63+G62</f>
        <v>0</v>
      </c>
      <c r="H61" s="369">
        <f t="shared" si="5"/>
        <v>0</v>
      </c>
      <c r="I61" s="369">
        <f t="shared" si="5"/>
        <v>0</v>
      </c>
      <c r="J61" s="369">
        <f t="shared" si="5"/>
        <v>0</v>
      </c>
      <c r="K61" s="369">
        <f t="shared" si="5"/>
        <v>0</v>
      </c>
      <c r="L61" s="369">
        <f t="shared" si="5"/>
        <v>0</v>
      </c>
      <c r="M61" s="369">
        <f t="shared" si="5"/>
        <v>0</v>
      </c>
      <c r="N61" s="369">
        <f t="shared" si="5"/>
        <v>192757</v>
      </c>
    </row>
    <row r="62" spans="1:14" ht="24.75" customHeight="1">
      <c r="A62" s="474" t="s">
        <v>201</v>
      </c>
      <c r="B62" s="7" t="s">
        <v>274</v>
      </c>
      <c r="C62" s="7" t="s">
        <v>282</v>
      </c>
      <c r="D62" s="7" t="s">
        <v>582</v>
      </c>
      <c r="E62" s="7" t="s">
        <v>169</v>
      </c>
      <c r="F62" s="369">
        <v>47457</v>
      </c>
      <c r="G62" s="369">
        <f>'Ведомственные расходы'!H63</f>
        <v>0</v>
      </c>
      <c r="H62" s="369">
        <f>'Ведомственные расходы'!I63</f>
        <v>0</v>
      </c>
      <c r="I62" s="369">
        <f>'Ведомственные расходы'!J63</f>
        <v>0</v>
      </c>
      <c r="J62" s="369">
        <f>'Ведомственные расходы'!K63</f>
        <v>0</v>
      </c>
      <c r="K62" s="369">
        <f>'Ведомственные расходы'!L63</f>
        <v>0</v>
      </c>
      <c r="L62" s="369">
        <f>'Ведомственные расходы'!M63</f>
        <v>0</v>
      </c>
      <c r="M62" s="369">
        <f>'Ведомственные расходы'!N63</f>
        <v>0</v>
      </c>
      <c r="N62" s="369">
        <f>F62+M62</f>
        <v>47457</v>
      </c>
    </row>
    <row r="63" spans="1:14" ht="21.75" customHeight="1">
      <c r="A63" s="64" t="s">
        <v>255</v>
      </c>
      <c r="B63" s="7" t="s">
        <v>274</v>
      </c>
      <c r="C63" s="7" t="s">
        <v>282</v>
      </c>
      <c r="D63" s="7" t="s">
        <v>582</v>
      </c>
      <c r="E63" s="7" t="s">
        <v>170</v>
      </c>
      <c r="F63" s="369">
        <v>145300</v>
      </c>
      <c r="G63" s="367"/>
      <c r="H63" s="325"/>
      <c r="I63" s="364"/>
      <c r="J63" s="364"/>
      <c r="K63" s="33"/>
      <c r="L63" s="33"/>
      <c r="M63" s="229">
        <f>'Ведомственные расходы'!N64</f>
        <v>0</v>
      </c>
      <c r="N63" s="240">
        <f>F63+M63</f>
        <v>145300</v>
      </c>
    </row>
    <row r="64" spans="1:14" ht="19.5" customHeight="1">
      <c r="A64" s="477" t="s">
        <v>503</v>
      </c>
      <c r="B64" s="138" t="s">
        <v>274</v>
      </c>
      <c r="C64" s="138" t="s">
        <v>297</v>
      </c>
      <c r="D64" s="138"/>
      <c r="E64" s="138"/>
      <c r="F64" s="219">
        <v>57000</v>
      </c>
      <c r="G64" s="136"/>
      <c r="H64" s="325"/>
      <c r="I64" s="327"/>
      <c r="J64" s="327"/>
      <c r="K64" s="125"/>
      <c r="L64" s="516">
        <f aca="true" t="shared" si="6" ref="L64:N66">L65</f>
        <v>14.3</v>
      </c>
      <c r="M64" s="509">
        <f t="shared" si="6"/>
        <v>0</v>
      </c>
      <c r="N64" s="510">
        <f t="shared" si="6"/>
        <v>57000</v>
      </c>
    </row>
    <row r="65" spans="1:14" ht="19.5" customHeight="1">
      <c r="A65" s="469" t="s">
        <v>143</v>
      </c>
      <c r="B65" s="139" t="s">
        <v>274</v>
      </c>
      <c r="C65" s="139" t="s">
        <v>297</v>
      </c>
      <c r="D65" s="139" t="s">
        <v>504</v>
      </c>
      <c r="E65" s="140"/>
      <c r="F65" s="220">
        <v>57000</v>
      </c>
      <c r="G65" s="136"/>
      <c r="H65" s="325"/>
      <c r="I65" s="327"/>
      <c r="J65" s="327"/>
      <c r="K65" s="127"/>
      <c r="L65" s="517">
        <f t="shared" si="6"/>
        <v>14.3</v>
      </c>
      <c r="M65" s="229">
        <f t="shared" si="6"/>
        <v>0</v>
      </c>
      <c r="N65" s="240">
        <f t="shared" si="6"/>
        <v>57000</v>
      </c>
    </row>
    <row r="66" spans="1:14" ht="19.5" customHeight="1">
      <c r="A66" s="474" t="s">
        <v>503</v>
      </c>
      <c r="B66" s="139" t="s">
        <v>274</v>
      </c>
      <c r="C66" s="139" t="s">
        <v>297</v>
      </c>
      <c r="D66" s="139" t="s">
        <v>505</v>
      </c>
      <c r="E66" s="139"/>
      <c r="F66" s="220">
        <v>57000</v>
      </c>
      <c r="G66" s="136"/>
      <c r="H66" s="325"/>
      <c r="I66" s="327"/>
      <c r="J66" s="327"/>
      <c r="K66" s="127"/>
      <c r="L66" s="517">
        <f t="shared" si="6"/>
        <v>14.3</v>
      </c>
      <c r="M66" s="229">
        <f t="shared" si="6"/>
        <v>0</v>
      </c>
      <c r="N66" s="240">
        <f t="shared" si="6"/>
        <v>57000</v>
      </c>
    </row>
    <row r="67" spans="1:14" ht="19.5" customHeight="1">
      <c r="A67" s="107" t="s">
        <v>506</v>
      </c>
      <c r="B67" s="139" t="s">
        <v>274</v>
      </c>
      <c r="C67" s="139" t="s">
        <v>297</v>
      </c>
      <c r="D67" s="139" t="s">
        <v>507</v>
      </c>
      <c r="E67" s="139"/>
      <c r="F67" s="220">
        <v>57000</v>
      </c>
      <c r="G67" s="136"/>
      <c r="H67" s="325"/>
      <c r="I67" s="327"/>
      <c r="J67" s="327"/>
      <c r="K67" s="127"/>
      <c r="L67" s="517">
        <v>14.3</v>
      </c>
      <c r="M67" s="229">
        <f>M68</f>
        <v>0</v>
      </c>
      <c r="N67" s="240">
        <f>N68</f>
        <v>57000</v>
      </c>
    </row>
    <row r="68" spans="1:14" ht="19.5" customHeight="1">
      <c r="A68" s="474" t="s">
        <v>255</v>
      </c>
      <c r="B68" s="139" t="s">
        <v>274</v>
      </c>
      <c r="C68" s="139" t="s">
        <v>297</v>
      </c>
      <c r="D68" s="139" t="s">
        <v>507</v>
      </c>
      <c r="E68" s="139" t="s">
        <v>170</v>
      </c>
      <c r="F68" s="220">
        <v>57000</v>
      </c>
      <c r="G68" s="136"/>
      <c r="H68" s="325"/>
      <c r="I68" s="327"/>
      <c r="J68" s="327"/>
      <c r="K68" s="127"/>
      <c r="L68" s="517">
        <v>14.3</v>
      </c>
      <c r="M68" s="229">
        <f>'Ведомственные расходы'!N69</f>
        <v>0</v>
      </c>
      <c r="N68" s="240">
        <f>F68+M68</f>
        <v>57000</v>
      </c>
    </row>
    <row r="69" spans="1:14" ht="22.5" customHeight="1">
      <c r="A69" s="470" t="s">
        <v>482</v>
      </c>
      <c r="B69" s="12" t="s">
        <v>274</v>
      </c>
      <c r="C69" s="12" t="s">
        <v>483</v>
      </c>
      <c r="D69" s="12"/>
      <c r="E69" s="12"/>
      <c r="F69" s="222">
        <v>15000</v>
      </c>
      <c r="G69" s="136">
        <v>18.6</v>
      </c>
      <c r="H69" s="325"/>
      <c r="I69" s="327"/>
      <c r="J69" s="327"/>
      <c r="K69" s="135"/>
      <c r="L69" s="518">
        <f aca="true" t="shared" si="7" ref="L69:N70">L70</f>
        <v>60.7</v>
      </c>
      <c r="M69" s="509">
        <f t="shared" si="7"/>
        <v>0</v>
      </c>
      <c r="N69" s="510">
        <f t="shared" si="7"/>
        <v>15000</v>
      </c>
    </row>
    <row r="70" spans="1:14" ht="51" customHeight="1">
      <c r="A70" s="107" t="s">
        <v>529</v>
      </c>
      <c r="B70" s="4" t="s">
        <v>274</v>
      </c>
      <c r="C70" s="4" t="s">
        <v>483</v>
      </c>
      <c r="D70" s="4" t="s">
        <v>125</v>
      </c>
      <c r="E70" s="4"/>
      <c r="F70" s="223">
        <v>15000</v>
      </c>
      <c r="G70" s="324"/>
      <c r="H70" s="325"/>
      <c r="I70" s="327"/>
      <c r="J70" s="327"/>
      <c r="K70" s="136"/>
      <c r="L70" s="519">
        <f t="shared" si="7"/>
        <v>60.7</v>
      </c>
      <c r="M70" s="229">
        <f t="shared" si="7"/>
        <v>0</v>
      </c>
      <c r="N70" s="240">
        <f t="shared" si="7"/>
        <v>15000</v>
      </c>
    </row>
    <row r="71" spans="1:14" ht="63.75" customHeight="1">
      <c r="A71" s="472" t="s">
        <v>530</v>
      </c>
      <c r="B71" s="4" t="s">
        <v>274</v>
      </c>
      <c r="C71" s="4" t="s">
        <v>483</v>
      </c>
      <c r="D71" s="4" t="s">
        <v>134</v>
      </c>
      <c r="E71" s="4"/>
      <c r="F71" s="223">
        <v>15000</v>
      </c>
      <c r="G71" s="324"/>
      <c r="H71" s="325"/>
      <c r="I71" s="327"/>
      <c r="J71" s="327"/>
      <c r="K71" s="136"/>
      <c r="L71" s="519">
        <f>L73+L75+L77+L79+L81+L84</f>
        <v>60.7</v>
      </c>
      <c r="M71" s="229">
        <f>M72</f>
        <v>0</v>
      </c>
      <c r="N71" s="240">
        <f>N72</f>
        <v>15000</v>
      </c>
    </row>
    <row r="72" spans="1:14" ht="34.5" customHeight="1">
      <c r="A72" s="473" t="s">
        <v>466</v>
      </c>
      <c r="B72" s="4" t="s">
        <v>274</v>
      </c>
      <c r="C72" s="4" t="s">
        <v>483</v>
      </c>
      <c r="D72" s="4" t="s">
        <v>133</v>
      </c>
      <c r="E72" s="4"/>
      <c r="F72" s="223">
        <v>15000</v>
      </c>
      <c r="G72" s="324"/>
      <c r="H72" s="325"/>
      <c r="I72" s="327"/>
      <c r="J72" s="327"/>
      <c r="K72" s="136"/>
      <c r="L72" s="519">
        <v>60.7</v>
      </c>
      <c r="M72" s="229">
        <f>M73+M79</f>
        <v>0</v>
      </c>
      <c r="N72" s="240">
        <f>N73+N79</f>
        <v>15000</v>
      </c>
    </row>
    <row r="73" spans="1:14" s="413" customFormat="1" ht="36" customHeight="1">
      <c r="A73" s="107" t="s">
        <v>636</v>
      </c>
      <c r="B73" s="7" t="s">
        <v>274</v>
      </c>
      <c r="C73" s="7" t="s">
        <v>483</v>
      </c>
      <c r="D73" s="7" t="s">
        <v>633</v>
      </c>
      <c r="E73" s="119"/>
      <c r="F73" s="223">
        <v>9736.79</v>
      </c>
      <c r="G73" s="414"/>
      <c r="H73" s="415"/>
      <c r="I73" s="397"/>
      <c r="J73" s="416">
        <v>25.5</v>
      </c>
      <c r="K73" s="416"/>
      <c r="L73" s="520">
        <v>25.5</v>
      </c>
      <c r="M73" s="229">
        <f>M74</f>
        <v>0</v>
      </c>
      <c r="N73" s="240">
        <f>N74</f>
        <v>9736.79</v>
      </c>
    </row>
    <row r="74" spans="1:14" s="413" customFormat="1" ht="21.75" customHeight="1">
      <c r="A74" s="64" t="s">
        <v>201</v>
      </c>
      <c r="B74" s="7" t="s">
        <v>274</v>
      </c>
      <c r="C74" s="7" t="s">
        <v>483</v>
      </c>
      <c r="D74" s="7" t="s">
        <v>633</v>
      </c>
      <c r="E74" s="119">
        <v>200</v>
      </c>
      <c r="F74" s="223">
        <v>9736.79</v>
      </c>
      <c r="G74" s="414"/>
      <c r="H74" s="415"/>
      <c r="I74" s="397"/>
      <c r="J74" s="416">
        <v>25.5</v>
      </c>
      <c r="K74" s="416"/>
      <c r="L74" s="520">
        <v>25.5</v>
      </c>
      <c r="M74" s="229">
        <f>'Ведомственные расходы'!N79</f>
        <v>0</v>
      </c>
      <c r="N74" s="240">
        <f>F74+M74</f>
        <v>9736.79</v>
      </c>
    </row>
    <row r="75" spans="1:14" ht="31.5" customHeight="1" hidden="1">
      <c r="A75" s="478" t="s">
        <v>510</v>
      </c>
      <c r="B75" s="7" t="s">
        <v>274</v>
      </c>
      <c r="C75" s="7" t="s">
        <v>483</v>
      </c>
      <c r="D75" s="7" t="s">
        <v>511</v>
      </c>
      <c r="E75" s="119"/>
      <c r="F75" s="223">
        <v>0</v>
      </c>
      <c r="G75" s="142"/>
      <c r="H75" s="115"/>
      <c r="I75" s="328"/>
      <c r="J75" s="136">
        <v>6.6</v>
      </c>
      <c r="K75" s="136"/>
      <c r="L75" s="519">
        <v>6.6</v>
      </c>
      <c r="M75" s="229">
        <v>0</v>
      </c>
      <c r="N75" s="240">
        <v>0</v>
      </c>
    </row>
    <row r="76" spans="1:14" ht="22.5" customHeight="1" hidden="1">
      <c r="A76" s="479" t="s">
        <v>201</v>
      </c>
      <c r="B76" s="7" t="s">
        <v>274</v>
      </c>
      <c r="C76" s="7" t="s">
        <v>483</v>
      </c>
      <c r="D76" s="7" t="s">
        <v>511</v>
      </c>
      <c r="E76" s="119">
        <v>200</v>
      </c>
      <c r="F76" s="223">
        <v>0</v>
      </c>
      <c r="G76" s="142"/>
      <c r="H76" s="115"/>
      <c r="I76" s="328"/>
      <c r="J76" s="136">
        <v>6.6</v>
      </c>
      <c r="K76" s="136"/>
      <c r="L76" s="519">
        <v>6.6</v>
      </c>
      <c r="M76" s="229">
        <v>0</v>
      </c>
      <c r="N76" s="240">
        <v>0</v>
      </c>
    </row>
    <row r="77" spans="1:14" ht="16.5" customHeight="1" hidden="1">
      <c r="A77" s="478" t="s">
        <v>512</v>
      </c>
      <c r="B77" s="7" t="s">
        <v>274</v>
      </c>
      <c r="C77" s="7" t="s">
        <v>483</v>
      </c>
      <c r="D77" s="7" t="s">
        <v>513</v>
      </c>
      <c r="E77" s="119"/>
      <c r="F77" s="223">
        <v>0</v>
      </c>
      <c r="G77" s="142"/>
      <c r="H77" s="115"/>
      <c r="I77" s="328"/>
      <c r="J77" s="136">
        <v>5</v>
      </c>
      <c r="K77" s="136"/>
      <c r="L77" s="519">
        <v>5</v>
      </c>
      <c r="M77" s="229">
        <v>0</v>
      </c>
      <c r="N77" s="240">
        <v>0</v>
      </c>
    </row>
    <row r="78" spans="1:14" ht="17.25" customHeight="1" hidden="1">
      <c r="A78" s="479" t="s">
        <v>201</v>
      </c>
      <c r="B78" s="7" t="s">
        <v>274</v>
      </c>
      <c r="C78" s="7" t="s">
        <v>483</v>
      </c>
      <c r="D78" s="7" t="s">
        <v>513</v>
      </c>
      <c r="E78" s="119">
        <v>200</v>
      </c>
      <c r="F78" s="223">
        <v>0</v>
      </c>
      <c r="G78" s="142"/>
      <c r="H78" s="115"/>
      <c r="I78" s="328"/>
      <c r="J78" s="136">
        <v>5</v>
      </c>
      <c r="K78" s="136"/>
      <c r="L78" s="519">
        <v>5</v>
      </c>
      <c r="M78" s="229">
        <v>0</v>
      </c>
      <c r="N78" s="240">
        <v>0</v>
      </c>
    </row>
    <row r="79" spans="1:14" ht="31.5" customHeight="1">
      <c r="A79" s="107" t="s">
        <v>325</v>
      </c>
      <c r="B79" s="4" t="s">
        <v>274</v>
      </c>
      <c r="C79" s="4" t="s">
        <v>483</v>
      </c>
      <c r="D79" s="4" t="s">
        <v>326</v>
      </c>
      <c r="E79" s="4"/>
      <c r="F79" s="220">
        <v>5263.21</v>
      </c>
      <c r="G79" s="324"/>
      <c r="H79" s="325"/>
      <c r="I79" s="327"/>
      <c r="J79" s="327"/>
      <c r="K79" s="127"/>
      <c r="L79" s="517">
        <f>L80</f>
        <v>6.2</v>
      </c>
      <c r="M79" s="229">
        <f>M80</f>
        <v>0</v>
      </c>
      <c r="N79" s="240">
        <f>N80</f>
        <v>5263.21</v>
      </c>
    </row>
    <row r="80" spans="1:14" ht="21.75" customHeight="1">
      <c r="A80" s="64" t="s">
        <v>201</v>
      </c>
      <c r="B80" s="4" t="s">
        <v>274</v>
      </c>
      <c r="C80" s="4" t="s">
        <v>483</v>
      </c>
      <c r="D80" s="4" t="s">
        <v>326</v>
      </c>
      <c r="E80" s="4" t="s">
        <v>169</v>
      </c>
      <c r="F80" s="220">
        <v>5263.21</v>
      </c>
      <c r="G80" s="324"/>
      <c r="H80" s="325"/>
      <c r="I80" s="327"/>
      <c r="J80" s="327"/>
      <c r="K80" s="127"/>
      <c r="L80" s="517">
        <v>6.2</v>
      </c>
      <c r="M80" s="229">
        <f>'Ведомственные расходы'!N81</f>
        <v>0</v>
      </c>
      <c r="N80" s="240">
        <f>F80+M80</f>
        <v>5263.21</v>
      </c>
    </row>
    <row r="81" spans="1:14" ht="31.5" customHeight="1" hidden="1">
      <c r="A81" s="107" t="s">
        <v>367</v>
      </c>
      <c r="B81" s="4" t="s">
        <v>274</v>
      </c>
      <c r="C81" s="4" t="s">
        <v>483</v>
      </c>
      <c r="D81" s="4" t="s">
        <v>514</v>
      </c>
      <c r="E81" s="4"/>
      <c r="F81" s="220">
        <v>0</v>
      </c>
      <c r="G81" s="324"/>
      <c r="H81" s="325"/>
      <c r="I81" s="327"/>
      <c r="J81" s="327"/>
      <c r="K81" s="127"/>
      <c r="L81" s="517">
        <f>L82</f>
        <v>12.4</v>
      </c>
      <c r="M81" s="509">
        <v>0</v>
      </c>
      <c r="N81" s="510">
        <v>0</v>
      </c>
    </row>
    <row r="82" spans="1:14" ht="19.5" customHeight="1" hidden="1">
      <c r="A82" s="64" t="s">
        <v>201</v>
      </c>
      <c r="B82" s="4" t="s">
        <v>274</v>
      </c>
      <c r="C82" s="4" t="s">
        <v>483</v>
      </c>
      <c r="D82" s="4" t="s">
        <v>514</v>
      </c>
      <c r="E82" s="4" t="s">
        <v>169</v>
      </c>
      <c r="F82" s="220">
        <v>0</v>
      </c>
      <c r="G82" s="324"/>
      <c r="H82" s="325"/>
      <c r="I82" s="327"/>
      <c r="J82" s="327"/>
      <c r="K82" s="127"/>
      <c r="L82" s="517">
        <v>12.4</v>
      </c>
      <c r="M82" s="509">
        <v>0</v>
      </c>
      <c r="N82" s="510">
        <v>0</v>
      </c>
    </row>
    <row r="83" spans="1:14" ht="28.5" customHeight="1" hidden="1">
      <c r="A83" s="107" t="s">
        <v>202</v>
      </c>
      <c r="B83" s="4" t="s">
        <v>274</v>
      </c>
      <c r="C83" s="4" t="s">
        <v>483</v>
      </c>
      <c r="D83" s="4" t="s">
        <v>515</v>
      </c>
      <c r="E83" s="4" t="s">
        <v>200</v>
      </c>
      <c r="F83" s="223">
        <v>0</v>
      </c>
      <c r="G83" s="324"/>
      <c r="H83" s="325"/>
      <c r="I83" s="326"/>
      <c r="J83" s="326"/>
      <c r="K83" s="136"/>
      <c r="L83" s="519">
        <v>18.6</v>
      </c>
      <c r="M83" s="509">
        <v>0</v>
      </c>
      <c r="N83" s="510">
        <v>0</v>
      </c>
    </row>
    <row r="84" spans="1:14" ht="28.5" customHeight="1" hidden="1">
      <c r="A84" s="107" t="s">
        <v>516</v>
      </c>
      <c r="B84" s="4" t="s">
        <v>274</v>
      </c>
      <c r="C84" s="4" t="s">
        <v>483</v>
      </c>
      <c r="D84" s="4" t="s">
        <v>517</v>
      </c>
      <c r="E84" s="4"/>
      <c r="F84" s="223">
        <v>0</v>
      </c>
      <c r="G84" s="324"/>
      <c r="H84" s="325"/>
      <c r="I84" s="326"/>
      <c r="J84" s="326"/>
      <c r="K84" s="136"/>
      <c r="L84" s="519">
        <v>5</v>
      </c>
      <c r="M84" s="509">
        <v>0</v>
      </c>
      <c r="N84" s="510">
        <v>0</v>
      </c>
    </row>
    <row r="85" spans="1:14" ht="20.25" customHeight="1" hidden="1">
      <c r="A85" s="64" t="s">
        <v>201</v>
      </c>
      <c r="B85" s="4" t="s">
        <v>274</v>
      </c>
      <c r="C85" s="4" t="s">
        <v>483</v>
      </c>
      <c r="D85" s="4" t="s">
        <v>517</v>
      </c>
      <c r="E85" s="4" t="s">
        <v>169</v>
      </c>
      <c r="F85" s="223">
        <v>0</v>
      </c>
      <c r="G85" s="324"/>
      <c r="H85" s="325"/>
      <c r="I85" s="326"/>
      <c r="J85" s="326"/>
      <c r="K85" s="136"/>
      <c r="L85" s="519">
        <v>5</v>
      </c>
      <c r="M85" s="509">
        <v>0</v>
      </c>
      <c r="N85" s="510">
        <v>0</v>
      </c>
    </row>
    <row r="86" spans="1:14" ht="21" customHeight="1">
      <c r="A86" s="467" t="s">
        <v>474</v>
      </c>
      <c r="B86" s="31" t="s">
        <v>277</v>
      </c>
      <c r="C86" s="32"/>
      <c r="D86" s="32"/>
      <c r="E86" s="32"/>
      <c r="F86" s="224">
        <v>89500</v>
      </c>
      <c r="G86" s="324"/>
      <c r="H86" s="325"/>
      <c r="I86" s="326"/>
      <c r="J86" s="326"/>
      <c r="K86" s="144"/>
      <c r="L86" s="521">
        <f aca="true" t="shared" si="8" ref="L86:N89">L87</f>
        <v>69.2</v>
      </c>
      <c r="M86" s="451">
        <f t="shared" si="8"/>
        <v>0</v>
      </c>
      <c r="N86" s="508">
        <f t="shared" si="8"/>
        <v>89500</v>
      </c>
    </row>
    <row r="87" spans="1:14" ht="16.5" customHeight="1">
      <c r="A87" s="477" t="s">
        <v>478</v>
      </c>
      <c r="B87" s="11" t="s">
        <v>277</v>
      </c>
      <c r="C87" s="12" t="s">
        <v>278</v>
      </c>
      <c r="D87" s="12"/>
      <c r="E87" s="12"/>
      <c r="F87" s="219">
        <v>89500</v>
      </c>
      <c r="G87" s="324"/>
      <c r="H87" s="325"/>
      <c r="I87" s="326"/>
      <c r="J87" s="326"/>
      <c r="K87" s="125"/>
      <c r="L87" s="516">
        <f t="shared" si="8"/>
        <v>69.2</v>
      </c>
      <c r="M87" s="509">
        <f t="shared" si="8"/>
        <v>0</v>
      </c>
      <c r="N87" s="510">
        <f t="shared" si="8"/>
        <v>89500</v>
      </c>
    </row>
    <row r="88" spans="1:14" ht="18.75" customHeight="1">
      <c r="A88" s="469" t="s">
        <v>143</v>
      </c>
      <c r="B88" s="29" t="s">
        <v>277</v>
      </c>
      <c r="C88" s="4" t="s">
        <v>278</v>
      </c>
      <c r="D88" s="7" t="s">
        <v>144</v>
      </c>
      <c r="E88" s="7"/>
      <c r="F88" s="220">
        <v>89500</v>
      </c>
      <c r="G88" s="324"/>
      <c r="H88" s="325"/>
      <c r="I88" s="326"/>
      <c r="J88" s="327"/>
      <c r="K88" s="127"/>
      <c r="L88" s="517">
        <f t="shared" si="8"/>
        <v>69.2</v>
      </c>
      <c r="M88" s="229">
        <f t="shared" si="8"/>
        <v>0</v>
      </c>
      <c r="N88" s="240">
        <f t="shared" si="8"/>
        <v>89500</v>
      </c>
    </row>
    <row r="89" spans="1:14" ht="19.5" customHeight="1">
      <c r="A89" s="312" t="s">
        <v>156</v>
      </c>
      <c r="B89" s="29" t="s">
        <v>277</v>
      </c>
      <c r="C89" s="4" t="s">
        <v>278</v>
      </c>
      <c r="D89" s="4" t="s">
        <v>147</v>
      </c>
      <c r="E89" s="4"/>
      <c r="F89" s="220">
        <v>89500</v>
      </c>
      <c r="G89" s="324"/>
      <c r="H89" s="325"/>
      <c r="I89" s="326"/>
      <c r="J89" s="327"/>
      <c r="K89" s="127"/>
      <c r="L89" s="517">
        <f t="shared" si="8"/>
        <v>69.2</v>
      </c>
      <c r="M89" s="229">
        <f t="shared" si="8"/>
        <v>0</v>
      </c>
      <c r="N89" s="240">
        <f t="shared" si="8"/>
        <v>89500</v>
      </c>
    </row>
    <row r="90" spans="1:14" ht="34.5" customHeight="1">
      <c r="A90" s="312" t="s">
        <v>158</v>
      </c>
      <c r="B90" s="29" t="s">
        <v>277</v>
      </c>
      <c r="C90" s="4" t="s">
        <v>278</v>
      </c>
      <c r="D90" s="4" t="s">
        <v>157</v>
      </c>
      <c r="E90" s="4"/>
      <c r="F90" s="220">
        <v>89500</v>
      </c>
      <c r="G90" s="324"/>
      <c r="H90" s="325"/>
      <c r="I90" s="326"/>
      <c r="J90" s="327"/>
      <c r="K90" s="127"/>
      <c r="L90" s="517">
        <f>L91+L93</f>
        <v>69.2</v>
      </c>
      <c r="M90" s="229">
        <f>M91+M93</f>
        <v>0</v>
      </c>
      <c r="N90" s="240">
        <f>N91+N93</f>
        <v>89500</v>
      </c>
    </row>
    <row r="91" spans="1:14" ht="53.25" customHeight="1">
      <c r="A91" s="469" t="s">
        <v>198</v>
      </c>
      <c r="B91" s="29" t="s">
        <v>277</v>
      </c>
      <c r="C91" s="4" t="s">
        <v>278</v>
      </c>
      <c r="D91" s="4" t="s">
        <v>157</v>
      </c>
      <c r="E91" s="7" t="s">
        <v>168</v>
      </c>
      <c r="F91" s="220">
        <v>79800</v>
      </c>
      <c r="G91" s="324"/>
      <c r="H91" s="325"/>
      <c r="I91" s="326"/>
      <c r="J91" s="327"/>
      <c r="K91" s="127">
        <v>1.2</v>
      </c>
      <c r="L91" s="517">
        <v>62.6</v>
      </c>
      <c r="M91" s="229">
        <f>'Ведомственные расходы'!N92</f>
        <v>0</v>
      </c>
      <c r="N91" s="240">
        <f>F91+M91</f>
        <v>79800</v>
      </c>
    </row>
    <row r="92" spans="1:14" ht="16.5" customHeight="1" hidden="1">
      <c r="A92" s="469" t="s">
        <v>199</v>
      </c>
      <c r="B92" s="29" t="s">
        <v>277</v>
      </c>
      <c r="C92" s="4" t="s">
        <v>278</v>
      </c>
      <c r="D92" s="4" t="s">
        <v>186</v>
      </c>
      <c r="E92" s="7" t="s">
        <v>197</v>
      </c>
      <c r="F92" s="220">
        <v>0</v>
      </c>
      <c r="G92" s="324"/>
      <c r="H92" s="325"/>
      <c r="I92" s="326"/>
      <c r="J92" s="327"/>
      <c r="K92" s="127"/>
      <c r="L92" s="517">
        <f>'[1]Ведомственные расходы'!M87</f>
        <v>0</v>
      </c>
      <c r="M92" s="229">
        <v>0</v>
      </c>
      <c r="N92" s="240">
        <v>0</v>
      </c>
    </row>
    <row r="93" spans="1:14" ht="15.75" customHeight="1">
      <c r="A93" s="474" t="s">
        <v>201</v>
      </c>
      <c r="B93" s="29" t="s">
        <v>277</v>
      </c>
      <c r="C93" s="4" t="s">
        <v>278</v>
      </c>
      <c r="D93" s="4" t="s">
        <v>157</v>
      </c>
      <c r="E93" s="7" t="s">
        <v>169</v>
      </c>
      <c r="F93" s="220">
        <v>9700</v>
      </c>
      <c r="G93" s="324"/>
      <c r="H93" s="325"/>
      <c r="I93" s="326"/>
      <c r="J93" s="327"/>
      <c r="K93" s="127">
        <v>-1.2</v>
      </c>
      <c r="L93" s="517">
        <v>6.6</v>
      </c>
      <c r="M93" s="229">
        <f>'Ведомственные расходы'!N94</f>
        <v>0</v>
      </c>
      <c r="N93" s="240">
        <f>F93+M93</f>
        <v>9700</v>
      </c>
    </row>
    <row r="94" spans="1:14" ht="19.5" customHeight="1" hidden="1">
      <c r="A94" s="107" t="s">
        <v>202</v>
      </c>
      <c r="B94" s="29" t="s">
        <v>277</v>
      </c>
      <c r="C94" s="4" t="s">
        <v>278</v>
      </c>
      <c r="D94" s="4" t="s">
        <v>186</v>
      </c>
      <c r="E94" s="7" t="s">
        <v>200</v>
      </c>
      <c r="F94" s="220">
        <v>0</v>
      </c>
      <c r="G94" s="324"/>
      <c r="H94" s="325"/>
      <c r="I94" s="326"/>
      <c r="J94" s="327"/>
      <c r="K94" s="127"/>
      <c r="L94" s="517">
        <v>11</v>
      </c>
      <c r="M94" s="509">
        <v>0</v>
      </c>
      <c r="N94" s="510">
        <v>0</v>
      </c>
    </row>
    <row r="95" spans="1:14" ht="34.5" customHeight="1" hidden="1">
      <c r="A95" s="480" t="s">
        <v>259</v>
      </c>
      <c r="B95" s="31" t="s">
        <v>278</v>
      </c>
      <c r="C95" s="19" t="s">
        <v>485</v>
      </c>
      <c r="D95" s="19"/>
      <c r="E95" s="58"/>
      <c r="F95" s="224">
        <v>0</v>
      </c>
      <c r="G95" s="324"/>
      <c r="H95" s="325"/>
      <c r="I95" s="326"/>
      <c r="J95" s="327"/>
      <c r="K95" s="144"/>
      <c r="L95" s="521">
        <f>L102</f>
        <v>1</v>
      </c>
      <c r="M95" s="509">
        <v>0</v>
      </c>
      <c r="N95" s="510">
        <v>0</v>
      </c>
    </row>
    <row r="96" spans="1:14" ht="76.5" customHeight="1" hidden="1">
      <c r="A96" s="481" t="s">
        <v>187</v>
      </c>
      <c r="B96" s="52" t="s">
        <v>278</v>
      </c>
      <c r="C96" s="2" t="s">
        <v>301</v>
      </c>
      <c r="D96" s="2"/>
      <c r="E96" s="30"/>
      <c r="F96" s="225">
        <v>0</v>
      </c>
      <c r="G96" s="324"/>
      <c r="H96" s="325"/>
      <c r="I96" s="326"/>
      <c r="J96" s="327"/>
      <c r="K96" s="147"/>
      <c r="L96" s="522">
        <f>L97</f>
        <v>0</v>
      </c>
      <c r="M96" s="509">
        <v>0</v>
      </c>
      <c r="N96" s="510">
        <v>0</v>
      </c>
    </row>
    <row r="97" spans="1:14" ht="102" customHeight="1" hidden="1">
      <c r="A97" s="482" t="s">
        <v>111</v>
      </c>
      <c r="B97" s="60" t="s">
        <v>278</v>
      </c>
      <c r="C97" s="56" t="s">
        <v>301</v>
      </c>
      <c r="D97" s="56" t="s">
        <v>61</v>
      </c>
      <c r="E97" s="55"/>
      <c r="F97" s="226">
        <v>0</v>
      </c>
      <c r="G97" s="324"/>
      <c r="H97" s="325"/>
      <c r="I97" s="326"/>
      <c r="J97" s="327"/>
      <c r="K97" s="149"/>
      <c r="L97" s="523">
        <f>L98</f>
        <v>0</v>
      </c>
      <c r="M97" s="509">
        <v>0</v>
      </c>
      <c r="N97" s="510">
        <v>0</v>
      </c>
    </row>
    <row r="98" spans="1:14" ht="21.75" customHeight="1" hidden="1">
      <c r="A98" s="482" t="s">
        <v>112</v>
      </c>
      <c r="B98" s="60" t="s">
        <v>278</v>
      </c>
      <c r="C98" s="56" t="s">
        <v>301</v>
      </c>
      <c r="D98" s="56" t="s">
        <v>188</v>
      </c>
      <c r="E98" s="55"/>
      <c r="F98" s="226">
        <v>0</v>
      </c>
      <c r="G98" s="324"/>
      <c r="H98" s="325"/>
      <c r="I98" s="326"/>
      <c r="J98" s="327"/>
      <c r="K98" s="149"/>
      <c r="L98" s="523">
        <f>L99</f>
        <v>0</v>
      </c>
      <c r="M98" s="509">
        <v>0</v>
      </c>
      <c r="N98" s="510">
        <v>0</v>
      </c>
    </row>
    <row r="99" spans="1:14" ht="33.75" customHeight="1" hidden="1">
      <c r="A99" s="482" t="s">
        <v>518</v>
      </c>
      <c r="B99" s="60" t="s">
        <v>278</v>
      </c>
      <c r="C99" s="56" t="s">
        <v>301</v>
      </c>
      <c r="D99" s="56" t="s">
        <v>189</v>
      </c>
      <c r="E99" s="55"/>
      <c r="F99" s="226">
        <v>0</v>
      </c>
      <c r="G99" s="324"/>
      <c r="H99" s="325"/>
      <c r="I99" s="326"/>
      <c r="J99" s="327"/>
      <c r="K99" s="149"/>
      <c r="L99" s="523">
        <f>L100</f>
        <v>0</v>
      </c>
      <c r="M99" s="509">
        <v>0</v>
      </c>
      <c r="N99" s="510">
        <v>0</v>
      </c>
    </row>
    <row r="100" spans="1:14" ht="27" customHeight="1" hidden="1">
      <c r="A100" s="483" t="s">
        <v>201</v>
      </c>
      <c r="B100" s="60" t="s">
        <v>278</v>
      </c>
      <c r="C100" s="56" t="s">
        <v>301</v>
      </c>
      <c r="D100" s="56" t="s">
        <v>189</v>
      </c>
      <c r="E100" s="55" t="s">
        <v>169</v>
      </c>
      <c r="F100" s="226">
        <v>0</v>
      </c>
      <c r="G100" s="324"/>
      <c r="H100" s="325"/>
      <c r="I100" s="326"/>
      <c r="J100" s="327"/>
      <c r="K100" s="149"/>
      <c r="L100" s="523">
        <f>L101</f>
        <v>0</v>
      </c>
      <c r="M100" s="509">
        <v>0</v>
      </c>
      <c r="N100" s="510">
        <v>0</v>
      </c>
    </row>
    <row r="101" spans="1:14" ht="21.75" customHeight="1" hidden="1">
      <c r="A101" s="482" t="s">
        <v>202</v>
      </c>
      <c r="B101" s="60" t="s">
        <v>278</v>
      </c>
      <c r="C101" s="56" t="s">
        <v>301</v>
      </c>
      <c r="D101" s="56" t="s">
        <v>189</v>
      </c>
      <c r="E101" s="55" t="s">
        <v>200</v>
      </c>
      <c r="F101" s="226">
        <v>0</v>
      </c>
      <c r="G101" s="324"/>
      <c r="H101" s="325"/>
      <c r="I101" s="326"/>
      <c r="J101" s="327"/>
      <c r="K101" s="149"/>
      <c r="L101" s="523"/>
      <c r="M101" s="509">
        <v>0</v>
      </c>
      <c r="N101" s="510">
        <v>0</v>
      </c>
    </row>
    <row r="102" spans="1:14" ht="17.25" customHeight="1" hidden="1">
      <c r="A102" s="484" t="s">
        <v>260</v>
      </c>
      <c r="B102" s="52" t="s">
        <v>278</v>
      </c>
      <c r="C102" s="2" t="s">
        <v>287</v>
      </c>
      <c r="D102" s="2"/>
      <c r="E102" s="30"/>
      <c r="F102" s="225">
        <v>0</v>
      </c>
      <c r="G102" s="324"/>
      <c r="H102" s="325"/>
      <c r="I102" s="326"/>
      <c r="J102" s="327"/>
      <c r="K102" s="147"/>
      <c r="L102" s="522">
        <f>L103</f>
        <v>1</v>
      </c>
      <c r="M102" s="509">
        <v>0</v>
      </c>
      <c r="N102" s="510">
        <v>0</v>
      </c>
    </row>
    <row r="103" spans="1:14" ht="45.75" customHeight="1" hidden="1">
      <c r="A103" s="107" t="s">
        <v>111</v>
      </c>
      <c r="B103" s="29" t="s">
        <v>278</v>
      </c>
      <c r="C103" s="4" t="s">
        <v>287</v>
      </c>
      <c r="D103" s="4" t="s">
        <v>125</v>
      </c>
      <c r="E103" s="7"/>
      <c r="F103" s="220">
        <v>0</v>
      </c>
      <c r="G103" s="324"/>
      <c r="H103" s="325"/>
      <c r="I103" s="326"/>
      <c r="J103" s="327"/>
      <c r="K103" s="127"/>
      <c r="L103" s="517">
        <f>L104</f>
        <v>1</v>
      </c>
      <c r="M103" s="509">
        <v>0</v>
      </c>
      <c r="N103" s="510">
        <v>0</v>
      </c>
    </row>
    <row r="104" spans="1:14" ht="46.5" customHeight="1" hidden="1">
      <c r="A104" s="107" t="s">
        <v>519</v>
      </c>
      <c r="B104" s="29" t="s">
        <v>278</v>
      </c>
      <c r="C104" s="4" t="s">
        <v>287</v>
      </c>
      <c r="D104" s="4" t="s">
        <v>520</v>
      </c>
      <c r="E104" s="7"/>
      <c r="F104" s="220">
        <v>0</v>
      </c>
      <c r="G104" s="324"/>
      <c r="H104" s="325"/>
      <c r="I104" s="326"/>
      <c r="J104" s="327"/>
      <c r="K104" s="127"/>
      <c r="L104" s="517">
        <f>L105</f>
        <v>1</v>
      </c>
      <c r="M104" s="509">
        <v>0</v>
      </c>
      <c r="N104" s="510">
        <v>0</v>
      </c>
    </row>
    <row r="105" spans="1:14" ht="18.75" customHeight="1" hidden="1">
      <c r="A105" s="107" t="s">
        <v>521</v>
      </c>
      <c r="B105" s="29" t="s">
        <v>278</v>
      </c>
      <c r="C105" s="4" t="s">
        <v>287</v>
      </c>
      <c r="D105" s="4" t="s">
        <v>0</v>
      </c>
      <c r="E105" s="7"/>
      <c r="F105" s="220">
        <v>0</v>
      </c>
      <c r="G105" s="324"/>
      <c r="H105" s="325"/>
      <c r="I105" s="326"/>
      <c r="J105" s="327"/>
      <c r="K105" s="127"/>
      <c r="L105" s="517">
        <f>L106</f>
        <v>1</v>
      </c>
      <c r="M105" s="509">
        <v>0</v>
      </c>
      <c r="N105" s="510">
        <v>0</v>
      </c>
    </row>
    <row r="106" spans="1:14" ht="37.5" customHeight="1" hidden="1">
      <c r="A106" s="107" t="s">
        <v>1</v>
      </c>
      <c r="B106" s="29" t="s">
        <v>278</v>
      </c>
      <c r="C106" s="4" t="s">
        <v>287</v>
      </c>
      <c r="D106" s="4" t="s">
        <v>2</v>
      </c>
      <c r="E106" s="7"/>
      <c r="F106" s="220">
        <v>0</v>
      </c>
      <c r="G106" s="324"/>
      <c r="H106" s="325"/>
      <c r="I106" s="326"/>
      <c r="J106" s="327"/>
      <c r="K106" s="127"/>
      <c r="L106" s="517">
        <f>L107</f>
        <v>1</v>
      </c>
      <c r="M106" s="509">
        <v>0</v>
      </c>
      <c r="N106" s="510">
        <v>0</v>
      </c>
    </row>
    <row r="107" spans="1:14" ht="21" customHeight="1" hidden="1">
      <c r="A107" s="474" t="s">
        <v>201</v>
      </c>
      <c r="B107" s="29" t="s">
        <v>278</v>
      </c>
      <c r="C107" s="4" t="s">
        <v>287</v>
      </c>
      <c r="D107" s="4" t="s">
        <v>2</v>
      </c>
      <c r="E107" s="7" t="s">
        <v>169</v>
      </c>
      <c r="F107" s="220">
        <v>0</v>
      </c>
      <c r="G107" s="324"/>
      <c r="H107" s="325"/>
      <c r="I107" s="326"/>
      <c r="J107" s="327"/>
      <c r="K107" s="127"/>
      <c r="L107" s="517">
        <v>1</v>
      </c>
      <c r="M107" s="509">
        <v>0</v>
      </c>
      <c r="N107" s="510">
        <v>0</v>
      </c>
    </row>
    <row r="108" spans="1:14" ht="34.5" customHeight="1" hidden="1">
      <c r="A108" s="107" t="s">
        <v>202</v>
      </c>
      <c r="B108" s="29" t="s">
        <v>278</v>
      </c>
      <c r="C108" s="4" t="s">
        <v>287</v>
      </c>
      <c r="D108" s="4" t="s">
        <v>3</v>
      </c>
      <c r="E108" s="7" t="s">
        <v>200</v>
      </c>
      <c r="F108" s="220">
        <v>0</v>
      </c>
      <c r="G108" s="324"/>
      <c r="H108" s="325"/>
      <c r="I108" s="326"/>
      <c r="J108" s="327"/>
      <c r="K108" s="127"/>
      <c r="L108" s="517">
        <v>1</v>
      </c>
      <c r="M108" s="509">
        <v>0</v>
      </c>
      <c r="N108" s="510">
        <v>0</v>
      </c>
    </row>
    <row r="109" spans="1:14" ht="21" customHeight="1">
      <c r="A109" s="485" t="s">
        <v>296</v>
      </c>
      <c r="B109" s="31" t="s">
        <v>279</v>
      </c>
      <c r="C109" s="19"/>
      <c r="D109" s="19"/>
      <c r="E109" s="58"/>
      <c r="F109" s="224">
        <v>1042550</v>
      </c>
      <c r="G109" s="324"/>
      <c r="H109" s="325"/>
      <c r="I109" s="326"/>
      <c r="J109" s="327"/>
      <c r="K109" s="144"/>
      <c r="L109" s="521">
        <f>L110+L129</f>
        <v>364.2</v>
      </c>
      <c r="M109" s="451">
        <f>M110+M129</f>
        <v>0</v>
      </c>
      <c r="N109" s="508">
        <f>N110+N129</f>
        <v>1042550</v>
      </c>
    </row>
    <row r="110" spans="1:14" ht="18.75" customHeight="1">
      <c r="A110" s="481" t="s">
        <v>68</v>
      </c>
      <c r="B110" s="52" t="s">
        <v>279</v>
      </c>
      <c r="C110" s="2" t="s">
        <v>301</v>
      </c>
      <c r="D110" s="2"/>
      <c r="E110" s="30"/>
      <c r="F110" s="225">
        <v>552550</v>
      </c>
      <c r="G110" s="324"/>
      <c r="H110" s="325"/>
      <c r="I110" s="326"/>
      <c r="J110" s="327"/>
      <c r="K110" s="147"/>
      <c r="L110" s="522">
        <f aca="true" t="shared" si="9" ref="L110:N111">L111</f>
        <v>304.2</v>
      </c>
      <c r="M110" s="253">
        <f t="shared" si="9"/>
        <v>0</v>
      </c>
      <c r="N110" s="254">
        <f t="shared" si="9"/>
        <v>552550</v>
      </c>
    </row>
    <row r="111" spans="1:14" ht="48.75" customHeight="1">
      <c r="A111" s="107" t="s">
        <v>531</v>
      </c>
      <c r="B111" s="29" t="s">
        <v>279</v>
      </c>
      <c r="C111" s="4" t="s">
        <v>301</v>
      </c>
      <c r="D111" s="4" t="s">
        <v>125</v>
      </c>
      <c r="E111" s="7"/>
      <c r="F111" s="220">
        <v>552550</v>
      </c>
      <c r="G111" s="324"/>
      <c r="H111" s="325"/>
      <c r="I111" s="326"/>
      <c r="J111" s="327"/>
      <c r="K111" s="127"/>
      <c r="L111" s="517">
        <f t="shared" si="9"/>
        <v>304.2</v>
      </c>
      <c r="M111" s="229">
        <f t="shared" si="9"/>
        <v>0</v>
      </c>
      <c r="N111" s="240">
        <f t="shared" si="9"/>
        <v>552550</v>
      </c>
    </row>
    <row r="112" spans="1:14" ht="44.25" customHeight="1">
      <c r="A112" s="107" t="s">
        <v>532</v>
      </c>
      <c r="B112" s="29" t="s">
        <v>279</v>
      </c>
      <c r="C112" s="4" t="s">
        <v>301</v>
      </c>
      <c r="D112" s="4" t="s">
        <v>132</v>
      </c>
      <c r="E112" s="7"/>
      <c r="F112" s="220">
        <v>552550</v>
      </c>
      <c r="G112" s="324"/>
      <c r="H112" s="325"/>
      <c r="I112" s="326"/>
      <c r="J112" s="327"/>
      <c r="K112" s="127"/>
      <c r="L112" s="517">
        <f>L118</f>
        <v>304.2</v>
      </c>
      <c r="M112" s="229">
        <f>M118</f>
        <v>0</v>
      </c>
      <c r="N112" s="240">
        <f>N118</f>
        <v>552550</v>
      </c>
    </row>
    <row r="113" spans="1:14" ht="88.5" customHeight="1" hidden="1">
      <c r="A113" s="107" t="s">
        <v>114</v>
      </c>
      <c r="B113" s="29" t="s">
        <v>279</v>
      </c>
      <c r="C113" s="4" t="s">
        <v>301</v>
      </c>
      <c r="D113" s="4" t="s">
        <v>190</v>
      </c>
      <c r="E113" s="7"/>
      <c r="F113" s="220">
        <v>0</v>
      </c>
      <c r="G113" s="324"/>
      <c r="H113" s="325"/>
      <c r="I113" s="326"/>
      <c r="J113" s="327"/>
      <c r="K113" s="127"/>
      <c r="L113" s="517">
        <f>L114</f>
        <v>0</v>
      </c>
      <c r="M113" s="229">
        <v>0</v>
      </c>
      <c r="N113" s="240">
        <v>0</v>
      </c>
    </row>
    <row r="114" spans="1:14" ht="114" customHeight="1" hidden="1">
      <c r="A114" s="474" t="s">
        <v>201</v>
      </c>
      <c r="B114" s="29" t="s">
        <v>279</v>
      </c>
      <c r="C114" s="4" t="s">
        <v>301</v>
      </c>
      <c r="D114" s="4" t="s">
        <v>190</v>
      </c>
      <c r="E114" s="7" t="s">
        <v>169</v>
      </c>
      <c r="F114" s="220">
        <v>0</v>
      </c>
      <c r="G114" s="324"/>
      <c r="H114" s="325"/>
      <c r="I114" s="326"/>
      <c r="J114" s="327"/>
      <c r="K114" s="127"/>
      <c r="L114" s="517">
        <f>L115</f>
        <v>0</v>
      </c>
      <c r="M114" s="229">
        <v>0</v>
      </c>
      <c r="N114" s="240">
        <v>0</v>
      </c>
    </row>
    <row r="115" spans="1:14" ht="21.75" customHeight="1" hidden="1">
      <c r="A115" s="107" t="s">
        <v>202</v>
      </c>
      <c r="B115" s="29" t="s">
        <v>279</v>
      </c>
      <c r="C115" s="4" t="s">
        <v>301</v>
      </c>
      <c r="D115" s="4" t="s">
        <v>190</v>
      </c>
      <c r="E115" s="7" t="s">
        <v>200</v>
      </c>
      <c r="F115" s="220">
        <v>0</v>
      </c>
      <c r="G115" s="324"/>
      <c r="H115" s="325"/>
      <c r="I115" s="326"/>
      <c r="J115" s="327"/>
      <c r="K115" s="127"/>
      <c r="L115" s="517"/>
      <c r="M115" s="229">
        <v>0</v>
      </c>
      <c r="N115" s="240">
        <v>0</v>
      </c>
    </row>
    <row r="116" spans="1:14" ht="39.75" customHeight="1" hidden="1">
      <c r="A116" s="107" t="s">
        <v>207</v>
      </c>
      <c r="B116" s="29" t="s">
        <v>279</v>
      </c>
      <c r="C116" s="4" t="s">
        <v>301</v>
      </c>
      <c r="D116" s="4" t="s">
        <v>190</v>
      </c>
      <c r="E116" s="7" t="s">
        <v>265</v>
      </c>
      <c r="F116" s="220">
        <v>0</v>
      </c>
      <c r="G116" s="324"/>
      <c r="H116" s="325"/>
      <c r="I116" s="326"/>
      <c r="J116" s="327"/>
      <c r="K116" s="127"/>
      <c r="L116" s="517">
        <f>L117</f>
        <v>0</v>
      </c>
      <c r="M116" s="229">
        <v>0</v>
      </c>
      <c r="N116" s="240">
        <v>0</v>
      </c>
    </row>
    <row r="117" spans="1:14" ht="42.75" customHeight="1" hidden="1">
      <c r="A117" s="107" t="s">
        <v>264</v>
      </c>
      <c r="B117" s="29" t="s">
        <v>279</v>
      </c>
      <c r="C117" s="4" t="s">
        <v>301</v>
      </c>
      <c r="D117" s="4" t="s">
        <v>190</v>
      </c>
      <c r="E117" s="7" t="s">
        <v>206</v>
      </c>
      <c r="F117" s="220">
        <v>0</v>
      </c>
      <c r="G117" s="324"/>
      <c r="H117" s="325"/>
      <c r="I117" s="326"/>
      <c r="J117" s="327"/>
      <c r="K117" s="127"/>
      <c r="L117" s="517"/>
      <c r="M117" s="229">
        <v>0</v>
      </c>
      <c r="N117" s="240">
        <v>0</v>
      </c>
    </row>
    <row r="118" spans="1:14" ht="29.25" customHeight="1">
      <c r="A118" s="107" t="s">
        <v>159</v>
      </c>
      <c r="B118" s="29" t="s">
        <v>279</v>
      </c>
      <c r="C118" s="4" t="s">
        <v>301</v>
      </c>
      <c r="D118" s="4" t="s">
        <v>131</v>
      </c>
      <c r="E118" s="7"/>
      <c r="F118" s="220">
        <v>552550</v>
      </c>
      <c r="G118" s="324"/>
      <c r="H118" s="325"/>
      <c r="I118" s="326"/>
      <c r="J118" s="327"/>
      <c r="K118" s="127"/>
      <c r="L118" s="517">
        <f aca="true" t="shared" si="10" ref="L118:N119">L119</f>
        <v>304.2</v>
      </c>
      <c r="M118" s="229">
        <f t="shared" si="10"/>
        <v>0</v>
      </c>
      <c r="N118" s="240">
        <f t="shared" si="10"/>
        <v>552550</v>
      </c>
    </row>
    <row r="119" spans="1:14" ht="81.75" customHeight="1">
      <c r="A119" s="312" t="s">
        <v>99</v>
      </c>
      <c r="B119" s="29" t="s">
        <v>279</v>
      </c>
      <c r="C119" s="4" t="s">
        <v>301</v>
      </c>
      <c r="D119" s="4" t="s">
        <v>4</v>
      </c>
      <c r="E119" s="7"/>
      <c r="F119" s="220">
        <v>552550</v>
      </c>
      <c r="G119" s="324"/>
      <c r="H119" s="325"/>
      <c r="I119" s="326"/>
      <c r="J119" s="327"/>
      <c r="K119" s="127"/>
      <c r="L119" s="517">
        <f t="shared" si="10"/>
        <v>304.2</v>
      </c>
      <c r="M119" s="229">
        <f t="shared" si="10"/>
        <v>0</v>
      </c>
      <c r="N119" s="240">
        <f t="shared" si="10"/>
        <v>552550</v>
      </c>
    </row>
    <row r="120" spans="1:14" ht="21" customHeight="1">
      <c r="A120" s="474" t="s">
        <v>201</v>
      </c>
      <c r="B120" s="29" t="s">
        <v>279</v>
      </c>
      <c r="C120" s="4" t="s">
        <v>301</v>
      </c>
      <c r="D120" s="4" t="s">
        <v>130</v>
      </c>
      <c r="E120" s="7" t="s">
        <v>169</v>
      </c>
      <c r="F120" s="220">
        <v>552550</v>
      </c>
      <c r="G120" s="324"/>
      <c r="H120" s="325"/>
      <c r="I120" s="326"/>
      <c r="J120" s="327"/>
      <c r="K120" s="127"/>
      <c r="L120" s="517">
        <v>304.2</v>
      </c>
      <c r="M120" s="229">
        <f>'Ведомственные расходы'!N121</f>
        <v>0</v>
      </c>
      <c r="N120" s="240">
        <f>F120+M120</f>
        <v>552550</v>
      </c>
    </row>
    <row r="121" spans="1:14" ht="34.5" customHeight="1" hidden="1">
      <c r="A121" s="107" t="s">
        <v>202</v>
      </c>
      <c r="B121" s="29" t="s">
        <v>279</v>
      </c>
      <c r="C121" s="4" t="s">
        <v>301</v>
      </c>
      <c r="D121" s="4" t="s">
        <v>191</v>
      </c>
      <c r="E121" s="7" t="s">
        <v>200</v>
      </c>
      <c r="F121" s="220">
        <v>0</v>
      </c>
      <c r="G121" s="324"/>
      <c r="H121" s="325"/>
      <c r="I121" s="326"/>
      <c r="J121" s="327"/>
      <c r="K121" s="127"/>
      <c r="L121" s="517"/>
      <c r="M121" s="509">
        <v>0</v>
      </c>
      <c r="N121" s="510">
        <v>0</v>
      </c>
    </row>
    <row r="122" spans="1:14" ht="78" customHeight="1" hidden="1">
      <c r="A122" s="107" t="s">
        <v>207</v>
      </c>
      <c r="B122" s="29" t="s">
        <v>279</v>
      </c>
      <c r="C122" s="4" t="s">
        <v>301</v>
      </c>
      <c r="D122" s="4" t="s">
        <v>191</v>
      </c>
      <c r="E122" s="7" t="s">
        <v>265</v>
      </c>
      <c r="F122" s="220">
        <v>0</v>
      </c>
      <c r="G122" s="324"/>
      <c r="H122" s="325"/>
      <c r="I122" s="326"/>
      <c r="J122" s="327"/>
      <c r="K122" s="127"/>
      <c r="L122" s="517">
        <f>L123</f>
        <v>0</v>
      </c>
      <c r="M122" s="509">
        <v>0</v>
      </c>
      <c r="N122" s="510">
        <v>0</v>
      </c>
    </row>
    <row r="123" spans="1:14" ht="92.25" customHeight="1" hidden="1">
      <c r="A123" s="107" t="s">
        <v>264</v>
      </c>
      <c r="B123" s="29" t="s">
        <v>279</v>
      </c>
      <c r="C123" s="4" t="s">
        <v>301</v>
      </c>
      <c r="D123" s="4" t="s">
        <v>191</v>
      </c>
      <c r="E123" s="7" t="s">
        <v>206</v>
      </c>
      <c r="F123" s="220">
        <v>0</v>
      </c>
      <c r="G123" s="324"/>
      <c r="H123" s="325"/>
      <c r="I123" s="326"/>
      <c r="J123" s="327"/>
      <c r="K123" s="127"/>
      <c r="L123" s="517"/>
      <c r="M123" s="509">
        <v>0</v>
      </c>
      <c r="N123" s="510">
        <v>0</v>
      </c>
    </row>
    <row r="124" spans="1:14" ht="15.75" customHeight="1" hidden="1">
      <c r="A124" s="107" t="s">
        <v>115</v>
      </c>
      <c r="B124" s="29" t="s">
        <v>279</v>
      </c>
      <c r="C124" s="4" t="s">
        <v>301</v>
      </c>
      <c r="D124" s="4" t="s">
        <v>192</v>
      </c>
      <c r="E124" s="7"/>
      <c r="F124" s="220">
        <v>0</v>
      </c>
      <c r="G124" s="324"/>
      <c r="H124" s="325"/>
      <c r="I124" s="326"/>
      <c r="J124" s="327"/>
      <c r="K124" s="127"/>
      <c r="L124" s="517">
        <f>L125</f>
        <v>0</v>
      </c>
      <c r="M124" s="509">
        <v>0</v>
      </c>
      <c r="N124" s="510">
        <v>0</v>
      </c>
    </row>
    <row r="125" spans="1:14" ht="29.25" customHeight="1" hidden="1">
      <c r="A125" s="474" t="s">
        <v>201</v>
      </c>
      <c r="B125" s="29" t="s">
        <v>279</v>
      </c>
      <c r="C125" s="4" t="s">
        <v>301</v>
      </c>
      <c r="D125" s="4" t="s">
        <v>192</v>
      </c>
      <c r="E125" s="7" t="s">
        <v>169</v>
      </c>
      <c r="F125" s="220">
        <v>0</v>
      </c>
      <c r="G125" s="324"/>
      <c r="H125" s="325"/>
      <c r="I125" s="326"/>
      <c r="J125" s="327"/>
      <c r="K125" s="127"/>
      <c r="L125" s="517">
        <f>L126</f>
        <v>0</v>
      </c>
      <c r="M125" s="509">
        <v>0</v>
      </c>
      <c r="N125" s="510">
        <v>0</v>
      </c>
    </row>
    <row r="126" spans="1:14" ht="24" customHeight="1" hidden="1">
      <c r="A126" s="107" t="s">
        <v>202</v>
      </c>
      <c r="B126" s="29" t="s">
        <v>279</v>
      </c>
      <c r="C126" s="4" t="s">
        <v>301</v>
      </c>
      <c r="D126" s="4" t="s">
        <v>192</v>
      </c>
      <c r="E126" s="7" t="s">
        <v>200</v>
      </c>
      <c r="F126" s="220">
        <v>0</v>
      </c>
      <c r="G126" s="324"/>
      <c r="H126" s="325"/>
      <c r="I126" s="326"/>
      <c r="J126" s="327"/>
      <c r="K126" s="127"/>
      <c r="L126" s="517"/>
      <c r="M126" s="509">
        <v>0</v>
      </c>
      <c r="N126" s="510">
        <v>0</v>
      </c>
    </row>
    <row r="127" spans="1:14" ht="19.5" customHeight="1" hidden="1">
      <c r="A127" s="107" t="s">
        <v>207</v>
      </c>
      <c r="B127" s="29" t="s">
        <v>279</v>
      </c>
      <c r="C127" s="4" t="s">
        <v>301</v>
      </c>
      <c r="D127" s="4" t="s">
        <v>192</v>
      </c>
      <c r="E127" s="7" t="s">
        <v>265</v>
      </c>
      <c r="F127" s="220">
        <v>0</v>
      </c>
      <c r="G127" s="213"/>
      <c r="H127" s="214"/>
      <c r="I127" s="185"/>
      <c r="J127" s="185"/>
      <c r="K127" s="127"/>
      <c r="L127" s="517">
        <f>L128</f>
        <v>0</v>
      </c>
      <c r="M127" s="509">
        <v>0</v>
      </c>
      <c r="N127" s="510">
        <v>0</v>
      </c>
    </row>
    <row r="128" spans="1:14" ht="33.75" customHeight="1" hidden="1">
      <c r="A128" s="107" t="s">
        <v>264</v>
      </c>
      <c r="B128" s="29" t="s">
        <v>279</v>
      </c>
      <c r="C128" s="4" t="s">
        <v>301</v>
      </c>
      <c r="D128" s="4" t="s">
        <v>192</v>
      </c>
      <c r="E128" s="7" t="s">
        <v>206</v>
      </c>
      <c r="F128" s="220">
        <v>0</v>
      </c>
      <c r="G128" s="213"/>
      <c r="H128" s="214"/>
      <c r="I128" s="185"/>
      <c r="J128" s="185"/>
      <c r="K128" s="127"/>
      <c r="L128" s="517"/>
      <c r="M128" s="509">
        <v>0</v>
      </c>
      <c r="N128" s="510">
        <v>0</v>
      </c>
    </row>
    <row r="129" spans="1:14" ht="29.25" customHeight="1">
      <c r="A129" s="484" t="s">
        <v>584</v>
      </c>
      <c r="B129" s="257" t="s">
        <v>279</v>
      </c>
      <c r="C129" s="2" t="s">
        <v>167</v>
      </c>
      <c r="D129" s="2"/>
      <c r="E129" s="30"/>
      <c r="F129" s="225">
        <v>490000</v>
      </c>
      <c r="G129" s="213"/>
      <c r="H129" s="214"/>
      <c r="I129" s="185"/>
      <c r="J129" s="185"/>
      <c r="K129" s="127"/>
      <c r="L129" s="517">
        <f aca="true" t="shared" si="11" ref="L129:N131">L130</f>
        <v>60</v>
      </c>
      <c r="M129" s="253">
        <f t="shared" si="11"/>
        <v>0</v>
      </c>
      <c r="N129" s="254">
        <f t="shared" si="11"/>
        <v>490000</v>
      </c>
    </row>
    <row r="130" spans="1:14" ht="48" customHeight="1">
      <c r="A130" s="471" t="s">
        <v>585</v>
      </c>
      <c r="B130" s="57" t="s">
        <v>279</v>
      </c>
      <c r="C130" s="4" t="s">
        <v>167</v>
      </c>
      <c r="D130" s="4" t="s">
        <v>583</v>
      </c>
      <c r="E130" s="7"/>
      <c r="F130" s="220">
        <v>490000</v>
      </c>
      <c r="G130" s="213"/>
      <c r="H130" s="214"/>
      <c r="I130" s="185"/>
      <c r="J130" s="185"/>
      <c r="K130" s="127"/>
      <c r="L130" s="517">
        <f t="shared" si="11"/>
        <v>60</v>
      </c>
      <c r="M130" s="229">
        <f t="shared" si="11"/>
        <v>0</v>
      </c>
      <c r="N130" s="240">
        <f t="shared" si="11"/>
        <v>490000</v>
      </c>
    </row>
    <row r="131" spans="1:14" ht="18" customHeight="1">
      <c r="A131" s="107" t="s">
        <v>651</v>
      </c>
      <c r="B131" s="57" t="s">
        <v>279</v>
      </c>
      <c r="C131" s="4" t="s">
        <v>167</v>
      </c>
      <c r="D131" s="4" t="s">
        <v>625</v>
      </c>
      <c r="E131" s="7"/>
      <c r="F131" s="220">
        <v>490000</v>
      </c>
      <c r="G131" s="213"/>
      <c r="H131" s="214"/>
      <c r="I131" s="185"/>
      <c r="J131" s="185"/>
      <c r="K131" s="127"/>
      <c r="L131" s="517">
        <f t="shared" si="11"/>
        <v>60</v>
      </c>
      <c r="M131" s="229">
        <f t="shared" si="11"/>
        <v>0</v>
      </c>
      <c r="N131" s="240">
        <f t="shared" si="11"/>
        <v>490000</v>
      </c>
    </row>
    <row r="132" spans="1:14" ht="68.25" customHeight="1">
      <c r="A132" s="471" t="s">
        <v>629</v>
      </c>
      <c r="B132" s="57" t="s">
        <v>279</v>
      </c>
      <c r="C132" s="4" t="s">
        <v>167</v>
      </c>
      <c r="D132" s="4" t="s">
        <v>624</v>
      </c>
      <c r="E132" s="7"/>
      <c r="F132" s="220">
        <v>490000</v>
      </c>
      <c r="G132" s="213"/>
      <c r="H132" s="214"/>
      <c r="I132" s="185"/>
      <c r="J132" s="185"/>
      <c r="K132" s="127"/>
      <c r="L132" s="517">
        <f>L133</f>
        <v>60</v>
      </c>
      <c r="M132" s="229">
        <f>M134</f>
        <v>0</v>
      </c>
      <c r="N132" s="240">
        <f>N134</f>
        <v>490000</v>
      </c>
    </row>
    <row r="133" spans="1:14" ht="51.75" customHeight="1" hidden="1">
      <c r="A133" s="471" t="s">
        <v>15</v>
      </c>
      <c r="B133" s="57" t="s">
        <v>279</v>
      </c>
      <c r="C133" s="4" t="s">
        <v>167</v>
      </c>
      <c r="D133" s="4" t="s">
        <v>624</v>
      </c>
      <c r="E133" s="7"/>
      <c r="F133" s="220">
        <v>0</v>
      </c>
      <c r="G133" s="213"/>
      <c r="H133" s="214"/>
      <c r="I133" s="185"/>
      <c r="J133" s="185"/>
      <c r="K133" s="127"/>
      <c r="L133" s="517">
        <f>L134</f>
        <v>60</v>
      </c>
      <c r="M133" s="229">
        <v>0</v>
      </c>
      <c r="N133" s="240">
        <v>0</v>
      </c>
    </row>
    <row r="134" spans="1:14" ht="20.25" customHeight="1">
      <c r="A134" s="487" t="s">
        <v>201</v>
      </c>
      <c r="B134" s="57" t="s">
        <v>279</v>
      </c>
      <c r="C134" s="4" t="s">
        <v>167</v>
      </c>
      <c r="D134" s="4" t="s">
        <v>624</v>
      </c>
      <c r="E134" s="7" t="s">
        <v>169</v>
      </c>
      <c r="F134" s="220">
        <v>490000</v>
      </c>
      <c r="G134" s="213"/>
      <c r="H134" s="214"/>
      <c r="I134" s="185"/>
      <c r="J134" s="185"/>
      <c r="K134" s="127"/>
      <c r="L134" s="517">
        <v>60</v>
      </c>
      <c r="M134" s="229">
        <f>'Ведомственные расходы'!N135</f>
        <v>0</v>
      </c>
      <c r="N134" s="240">
        <f>F134+M134</f>
        <v>490000</v>
      </c>
    </row>
    <row r="135" spans="1:14" ht="19.5" customHeight="1" hidden="1">
      <c r="A135" s="471" t="s">
        <v>202</v>
      </c>
      <c r="B135" s="57" t="s">
        <v>279</v>
      </c>
      <c r="C135" s="4" t="s">
        <v>167</v>
      </c>
      <c r="D135" s="4" t="s">
        <v>17</v>
      </c>
      <c r="E135" s="7" t="s">
        <v>200</v>
      </c>
      <c r="F135" s="220">
        <v>0</v>
      </c>
      <c r="G135" s="213"/>
      <c r="H135" s="214"/>
      <c r="I135" s="185"/>
      <c r="J135" s="185"/>
      <c r="K135" s="127"/>
      <c r="L135" s="517">
        <v>0.5</v>
      </c>
      <c r="M135" s="509">
        <v>0</v>
      </c>
      <c r="N135" s="510">
        <v>0</v>
      </c>
    </row>
    <row r="136" spans="1:14" ht="26.25" customHeight="1">
      <c r="A136" s="467" t="s">
        <v>288</v>
      </c>
      <c r="B136" s="19" t="s">
        <v>276</v>
      </c>
      <c r="C136" s="19"/>
      <c r="D136" s="19"/>
      <c r="E136" s="19"/>
      <c r="F136" s="224">
        <v>1446041.6300000001</v>
      </c>
      <c r="G136" s="213"/>
      <c r="H136" s="214"/>
      <c r="I136" s="185"/>
      <c r="J136" s="185"/>
      <c r="K136" s="144">
        <v>102</v>
      </c>
      <c r="L136" s="521">
        <f>L180</f>
        <v>287</v>
      </c>
      <c r="M136" s="451">
        <f>M180</f>
        <v>84000</v>
      </c>
      <c r="N136" s="508">
        <f>N180</f>
        <v>1530041.6300000001</v>
      </c>
    </row>
    <row r="137" spans="1:14" ht="24" customHeight="1" hidden="1">
      <c r="A137" s="488" t="s">
        <v>280</v>
      </c>
      <c r="B137" s="54" t="s">
        <v>276</v>
      </c>
      <c r="C137" s="54" t="s">
        <v>274</v>
      </c>
      <c r="D137" s="54"/>
      <c r="E137" s="54"/>
      <c r="F137" s="227">
        <v>0</v>
      </c>
      <c r="G137" s="40"/>
      <c r="H137" s="15"/>
      <c r="I137" s="5"/>
      <c r="J137" s="13"/>
      <c r="K137" s="147"/>
      <c r="L137" s="524">
        <f>L138</f>
        <v>0</v>
      </c>
      <c r="M137" s="509">
        <v>0</v>
      </c>
      <c r="N137" s="510">
        <v>0</v>
      </c>
    </row>
    <row r="138" spans="1:14" ht="33.75" customHeight="1" hidden="1">
      <c r="A138" s="489" t="s">
        <v>204</v>
      </c>
      <c r="B138" s="53" t="s">
        <v>276</v>
      </c>
      <c r="C138" s="53" t="s">
        <v>274</v>
      </c>
      <c r="D138" s="53" t="s">
        <v>203</v>
      </c>
      <c r="E138" s="53"/>
      <c r="F138" s="228">
        <v>0</v>
      </c>
      <c r="G138" s="40"/>
      <c r="H138" s="15"/>
      <c r="I138" s="5"/>
      <c r="J138" s="5"/>
      <c r="K138" s="147"/>
      <c r="L138" s="525">
        <f>L139</f>
        <v>0</v>
      </c>
      <c r="M138" s="509">
        <v>0</v>
      </c>
      <c r="N138" s="510">
        <v>0</v>
      </c>
    </row>
    <row r="139" spans="1:14" ht="24" customHeight="1" hidden="1">
      <c r="A139" s="490" t="s">
        <v>205</v>
      </c>
      <c r="B139" s="53" t="s">
        <v>276</v>
      </c>
      <c r="C139" s="53" t="s">
        <v>274</v>
      </c>
      <c r="D139" s="53" t="s">
        <v>208</v>
      </c>
      <c r="E139" s="53"/>
      <c r="F139" s="228">
        <v>0</v>
      </c>
      <c r="G139" s="40"/>
      <c r="H139" s="15"/>
      <c r="I139" s="5"/>
      <c r="J139" s="5"/>
      <c r="K139" s="147"/>
      <c r="L139" s="525">
        <f>L140+L145+L150</f>
        <v>0</v>
      </c>
      <c r="M139" s="509">
        <v>0</v>
      </c>
      <c r="N139" s="510">
        <v>0</v>
      </c>
    </row>
    <row r="140" spans="1:14" ht="18" customHeight="1" hidden="1">
      <c r="A140" s="491" t="s">
        <v>210</v>
      </c>
      <c r="B140" s="53" t="s">
        <v>276</v>
      </c>
      <c r="C140" s="53" t="s">
        <v>274</v>
      </c>
      <c r="D140" s="53" t="s">
        <v>209</v>
      </c>
      <c r="E140" s="53"/>
      <c r="F140" s="228">
        <v>0</v>
      </c>
      <c r="G140" s="40"/>
      <c r="H140" s="15"/>
      <c r="I140" s="5"/>
      <c r="J140" s="5"/>
      <c r="K140" s="147"/>
      <c r="L140" s="525">
        <f>L141+L143</f>
        <v>0</v>
      </c>
      <c r="M140" s="509">
        <v>0</v>
      </c>
      <c r="N140" s="510">
        <v>0</v>
      </c>
    </row>
    <row r="141" spans="1:14" ht="33.75" customHeight="1" hidden="1">
      <c r="A141" s="491" t="s">
        <v>201</v>
      </c>
      <c r="B141" s="53" t="s">
        <v>276</v>
      </c>
      <c r="C141" s="53" t="s">
        <v>274</v>
      </c>
      <c r="D141" s="53" t="s">
        <v>209</v>
      </c>
      <c r="E141" s="53" t="s">
        <v>169</v>
      </c>
      <c r="F141" s="228">
        <v>0</v>
      </c>
      <c r="G141" s="40"/>
      <c r="H141" s="15"/>
      <c r="I141" s="5"/>
      <c r="J141" s="5"/>
      <c r="K141" s="147"/>
      <c r="L141" s="525">
        <f>L142</f>
        <v>0</v>
      </c>
      <c r="M141" s="509">
        <v>0</v>
      </c>
      <c r="N141" s="510">
        <v>0</v>
      </c>
    </row>
    <row r="142" spans="1:14" ht="18" customHeight="1" hidden="1">
      <c r="A142" s="490" t="s">
        <v>202</v>
      </c>
      <c r="B142" s="53" t="s">
        <v>276</v>
      </c>
      <c r="C142" s="53" t="s">
        <v>274</v>
      </c>
      <c r="D142" s="53" t="s">
        <v>209</v>
      </c>
      <c r="E142" s="53" t="s">
        <v>200</v>
      </c>
      <c r="F142" s="228">
        <v>0</v>
      </c>
      <c r="G142" s="40"/>
      <c r="H142" s="15"/>
      <c r="I142" s="5"/>
      <c r="J142" s="5"/>
      <c r="K142" s="147"/>
      <c r="L142" s="525"/>
      <c r="M142" s="509">
        <v>0</v>
      </c>
      <c r="N142" s="510">
        <v>0</v>
      </c>
    </row>
    <row r="143" spans="1:14" ht="31.5" hidden="1">
      <c r="A143" s="490" t="s">
        <v>207</v>
      </c>
      <c r="B143" s="53" t="s">
        <v>276</v>
      </c>
      <c r="C143" s="53" t="s">
        <v>274</v>
      </c>
      <c r="D143" s="53" t="s">
        <v>209</v>
      </c>
      <c r="E143" s="53" t="s">
        <v>265</v>
      </c>
      <c r="F143" s="228">
        <v>0</v>
      </c>
      <c r="G143" s="329"/>
      <c r="H143" s="330"/>
      <c r="I143" s="185"/>
      <c r="J143" s="331"/>
      <c r="K143" s="147"/>
      <c r="L143" s="525">
        <f>L144</f>
        <v>0</v>
      </c>
      <c r="M143" s="509">
        <v>0</v>
      </c>
      <c r="N143" s="510">
        <v>0</v>
      </c>
    </row>
    <row r="144" spans="1:14" ht="15.75" hidden="1">
      <c r="A144" s="490" t="s">
        <v>264</v>
      </c>
      <c r="B144" s="53" t="s">
        <v>276</v>
      </c>
      <c r="C144" s="53" t="s">
        <v>274</v>
      </c>
      <c r="D144" s="53" t="s">
        <v>209</v>
      </c>
      <c r="E144" s="53" t="s">
        <v>206</v>
      </c>
      <c r="F144" s="228">
        <v>0</v>
      </c>
      <c r="G144" s="329"/>
      <c r="H144" s="330"/>
      <c r="I144" s="185"/>
      <c r="J144" s="331"/>
      <c r="K144" s="147"/>
      <c r="L144" s="525"/>
      <c r="M144" s="509">
        <v>0</v>
      </c>
      <c r="N144" s="510">
        <v>0</v>
      </c>
    </row>
    <row r="145" spans="1:14" ht="15.75" hidden="1">
      <c r="A145" s="490" t="s">
        <v>212</v>
      </c>
      <c r="B145" s="53" t="s">
        <v>276</v>
      </c>
      <c r="C145" s="53" t="s">
        <v>274</v>
      </c>
      <c r="D145" s="53" t="s">
        <v>211</v>
      </c>
      <c r="E145" s="53"/>
      <c r="F145" s="228">
        <v>0</v>
      </c>
      <c r="G145" s="329"/>
      <c r="H145" s="330"/>
      <c r="I145" s="185"/>
      <c r="J145" s="331"/>
      <c r="K145" s="147"/>
      <c r="L145" s="525">
        <f>L146+L148</f>
        <v>0</v>
      </c>
      <c r="M145" s="509">
        <v>0</v>
      </c>
      <c r="N145" s="510">
        <v>0</v>
      </c>
    </row>
    <row r="146" spans="1:14" ht="15.75" hidden="1">
      <c r="A146" s="491" t="s">
        <v>201</v>
      </c>
      <c r="B146" s="53" t="s">
        <v>276</v>
      </c>
      <c r="C146" s="53" t="s">
        <v>274</v>
      </c>
      <c r="D146" s="53" t="s">
        <v>211</v>
      </c>
      <c r="E146" s="53" t="s">
        <v>169</v>
      </c>
      <c r="F146" s="228">
        <v>0</v>
      </c>
      <c r="G146" s="329"/>
      <c r="H146" s="330"/>
      <c r="I146" s="185"/>
      <c r="J146" s="331"/>
      <c r="K146" s="147"/>
      <c r="L146" s="525">
        <f>L147</f>
        <v>0</v>
      </c>
      <c r="M146" s="509">
        <v>0</v>
      </c>
      <c r="N146" s="510">
        <v>0</v>
      </c>
    </row>
    <row r="147" spans="1:14" ht="85.5" customHeight="1" hidden="1">
      <c r="A147" s="490" t="s">
        <v>202</v>
      </c>
      <c r="B147" s="53" t="s">
        <v>276</v>
      </c>
      <c r="C147" s="53" t="s">
        <v>274</v>
      </c>
      <c r="D147" s="53" t="s">
        <v>211</v>
      </c>
      <c r="E147" s="53" t="s">
        <v>200</v>
      </c>
      <c r="F147" s="228">
        <v>0</v>
      </c>
      <c r="G147" s="329"/>
      <c r="H147" s="330"/>
      <c r="I147" s="185"/>
      <c r="J147" s="331"/>
      <c r="K147" s="147"/>
      <c r="L147" s="525"/>
      <c r="M147" s="509">
        <v>0</v>
      </c>
      <c r="N147" s="510">
        <v>0</v>
      </c>
    </row>
    <row r="148" spans="1:14" ht="31.5" hidden="1">
      <c r="A148" s="490" t="s">
        <v>207</v>
      </c>
      <c r="B148" s="53" t="s">
        <v>276</v>
      </c>
      <c r="C148" s="53" t="s">
        <v>274</v>
      </c>
      <c r="D148" s="53" t="s">
        <v>211</v>
      </c>
      <c r="E148" s="53" t="s">
        <v>265</v>
      </c>
      <c r="F148" s="228">
        <v>0</v>
      </c>
      <c r="G148" s="329"/>
      <c r="H148" s="330"/>
      <c r="I148" s="185"/>
      <c r="J148" s="331"/>
      <c r="K148" s="147"/>
      <c r="L148" s="525">
        <f>L149</f>
        <v>0</v>
      </c>
      <c r="M148" s="509">
        <v>0</v>
      </c>
      <c r="N148" s="510">
        <v>0</v>
      </c>
    </row>
    <row r="149" spans="1:14" ht="15.75" hidden="1">
      <c r="A149" s="490" t="s">
        <v>264</v>
      </c>
      <c r="B149" s="53" t="s">
        <v>276</v>
      </c>
      <c r="C149" s="53" t="s">
        <v>274</v>
      </c>
      <c r="D149" s="53" t="s">
        <v>211</v>
      </c>
      <c r="E149" s="53" t="s">
        <v>206</v>
      </c>
      <c r="F149" s="228">
        <v>0</v>
      </c>
      <c r="G149" s="329"/>
      <c r="H149" s="330"/>
      <c r="I149" s="185"/>
      <c r="J149" s="331"/>
      <c r="K149" s="147"/>
      <c r="L149" s="525"/>
      <c r="M149" s="509">
        <v>0</v>
      </c>
      <c r="N149" s="510">
        <v>0</v>
      </c>
    </row>
    <row r="150" spans="1:14" ht="18.75" customHeight="1" hidden="1">
      <c r="A150" s="490" t="s">
        <v>18</v>
      </c>
      <c r="B150" s="53" t="s">
        <v>276</v>
      </c>
      <c r="C150" s="53" t="s">
        <v>274</v>
      </c>
      <c r="D150" s="53" t="s">
        <v>213</v>
      </c>
      <c r="E150" s="53"/>
      <c r="F150" s="228">
        <v>0</v>
      </c>
      <c r="G150" s="329"/>
      <c r="H150" s="330"/>
      <c r="I150" s="185"/>
      <c r="J150" s="331"/>
      <c r="K150" s="147"/>
      <c r="L150" s="525">
        <f>L151+L153</f>
        <v>0</v>
      </c>
      <c r="M150" s="509">
        <v>0</v>
      </c>
      <c r="N150" s="510">
        <v>0</v>
      </c>
    </row>
    <row r="151" spans="1:14" ht="15.75" hidden="1">
      <c r="A151" s="491" t="s">
        <v>201</v>
      </c>
      <c r="B151" s="53" t="s">
        <v>276</v>
      </c>
      <c r="C151" s="53" t="s">
        <v>274</v>
      </c>
      <c r="D151" s="53" t="s">
        <v>213</v>
      </c>
      <c r="E151" s="53" t="s">
        <v>169</v>
      </c>
      <c r="F151" s="228">
        <v>0</v>
      </c>
      <c r="G151" s="332" t="e">
        <f>#REF!</f>
        <v>#REF!</v>
      </c>
      <c r="H151" s="333" t="e">
        <f>#REF!</f>
        <v>#REF!</v>
      </c>
      <c r="I151" s="5"/>
      <c r="J151" s="331">
        <v>4067.7</v>
      </c>
      <c r="K151" s="147"/>
      <c r="L151" s="525">
        <f>L152</f>
        <v>0</v>
      </c>
      <c r="M151" s="509">
        <v>0</v>
      </c>
      <c r="N151" s="510">
        <v>0</v>
      </c>
    </row>
    <row r="152" spans="1:14" ht="31.5" hidden="1">
      <c r="A152" s="490" t="s">
        <v>202</v>
      </c>
      <c r="B152" s="53" t="s">
        <v>276</v>
      </c>
      <c r="C152" s="53" t="s">
        <v>274</v>
      </c>
      <c r="D152" s="53" t="s">
        <v>213</v>
      </c>
      <c r="E152" s="53" t="s">
        <v>200</v>
      </c>
      <c r="F152" s="228">
        <v>0</v>
      </c>
      <c r="G152" s="40"/>
      <c r="H152" s="15"/>
      <c r="I152" s="5"/>
      <c r="J152" s="5"/>
      <c r="K152" s="147"/>
      <c r="L152" s="525"/>
      <c r="M152" s="509">
        <v>0</v>
      </c>
      <c r="N152" s="510">
        <v>0</v>
      </c>
    </row>
    <row r="153" spans="1:14" ht="21" customHeight="1" hidden="1">
      <c r="A153" s="490" t="s">
        <v>207</v>
      </c>
      <c r="B153" s="53" t="s">
        <v>276</v>
      </c>
      <c r="C153" s="53" t="s">
        <v>274</v>
      </c>
      <c r="D153" s="53" t="s">
        <v>213</v>
      </c>
      <c r="E153" s="53" t="s">
        <v>265</v>
      </c>
      <c r="F153" s="228">
        <v>0</v>
      </c>
      <c r="G153" s="40"/>
      <c r="H153" s="15"/>
      <c r="I153" s="5"/>
      <c r="J153" s="5"/>
      <c r="K153" s="147"/>
      <c r="L153" s="525">
        <f>L154</f>
        <v>0</v>
      </c>
      <c r="M153" s="509">
        <v>0</v>
      </c>
      <c r="N153" s="510">
        <v>0</v>
      </c>
    </row>
    <row r="154" spans="1:14" ht="36.75" customHeight="1" hidden="1">
      <c r="A154" s="490" t="s">
        <v>264</v>
      </c>
      <c r="B154" s="53" t="s">
        <v>276</v>
      </c>
      <c r="C154" s="53" t="s">
        <v>274</v>
      </c>
      <c r="D154" s="53" t="s">
        <v>213</v>
      </c>
      <c r="E154" s="53" t="s">
        <v>206</v>
      </c>
      <c r="F154" s="228">
        <v>0</v>
      </c>
      <c r="G154" s="40"/>
      <c r="H154" s="15"/>
      <c r="I154" s="5"/>
      <c r="J154" s="5"/>
      <c r="K154" s="147"/>
      <c r="L154" s="525"/>
      <c r="M154" s="509">
        <v>0</v>
      </c>
      <c r="N154" s="510">
        <v>0</v>
      </c>
    </row>
    <row r="155" spans="1:14" ht="36.75" customHeight="1" hidden="1">
      <c r="A155" s="468" t="s">
        <v>281</v>
      </c>
      <c r="B155" s="12" t="s">
        <v>276</v>
      </c>
      <c r="C155" s="12" t="s">
        <v>277</v>
      </c>
      <c r="D155" s="12"/>
      <c r="E155" s="12"/>
      <c r="F155" s="219">
        <v>0</v>
      </c>
      <c r="G155" s="40"/>
      <c r="H155" s="15"/>
      <c r="I155" s="5"/>
      <c r="J155" s="5"/>
      <c r="K155" s="147"/>
      <c r="L155" s="516">
        <f>L156</f>
        <v>0</v>
      </c>
      <c r="M155" s="509">
        <v>0</v>
      </c>
      <c r="N155" s="510">
        <v>0</v>
      </c>
    </row>
    <row r="156" spans="1:14" ht="23.25" customHeight="1" hidden="1">
      <c r="A156" s="107" t="s">
        <v>111</v>
      </c>
      <c r="B156" s="4" t="s">
        <v>276</v>
      </c>
      <c r="C156" s="4" t="s">
        <v>277</v>
      </c>
      <c r="D156" s="4" t="s">
        <v>61</v>
      </c>
      <c r="E156" s="4"/>
      <c r="F156" s="220">
        <v>0</v>
      </c>
      <c r="G156" s="40"/>
      <c r="H156" s="15"/>
      <c r="I156" s="5"/>
      <c r="J156" s="5"/>
      <c r="K156" s="147"/>
      <c r="L156" s="517">
        <f>L157+L173</f>
        <v>0</v>
      </c>
      <c r="M156" s="509">
        <v>0</v>
      </c>
      <c r="N156" s="510">
        <v>0</v>
      </c>
    </row>
    <row r="157" spans="1:14" ht="15.75" customHeight="1" hidden="1">
      <c r="A157" s="107" t="s">
        <v>116</v>
      </c>
      <c r="B157" s="4" t="s">
        <v>276</v>
      </c>
      <c r="C157" s="4" t="s">
        <v>277</v>
      </c>
      <c r="D157" s="4" t="s">
        <v>69</v>
      </c>
      <c r="E157" s="4"/>
      <c r="F157" s="220">
        <v>0</v>
      </c>
      <c r="G157" s="40"/>
      <c r="H157" s="15"/>
      <c r="I157" s="5"/>
      <c r="J157" s="5"/>
      <c r="K157" s="147"/>
      <c r="L157" s="517">
        <f>L168</f>
        <v>0</v>
      </c>
      <c r="M157" s="509">
        <v>0</v>
      </c>
      <c r="N157" s="510">
        <v>0</v>
      </c>
    </row>
    <row r="158" spans="1:14" ht="102" customHeight="1" hidden="1">
      <c r="A158" s="474" t="s">
        <v>215</v>
      </c>
      <c r="B158" s="4" t="s">
        <v>276</v>
      </c>
      <c r="C158" s="4" t="s">
        <v>277</v>
      </c>
      <c r="D158" s="4" t="s">
        <v>69</v>
      </c>
      <c r="E158" s="4"/>
      <c r="F158" s="220">
        <v>0</v>
      </c>
      <c r="G158" s="40"/>
      <c r="H158" s="15"/>
      <c r="I158" s="5"/>
      <c r="J158" s="5"/>
      <c r="K158" s="147"/>
      <c r="L158" s="517">
        <f>L168</f>
        <v>0</v>
      </c>
      <c r="M158" s="509">
        <v>0</v>
      </c>
      <c r="N158" s="510">
        <v>0</v>
      </c>
    </row>
    <row r="159" spans="1:14" ht="15.75" customHeight="1" hidden="1">
      <c r="A159" s="491" t="s">
        <v>201</v>
      </c>
      <c r="B159" s="53" t="s">
        <v>276</v>
      </c>
      <c r="C159" s="53" t="s">
        <v>277</v>
      </c>
      <c r="D159" s="53" t="s">
        <v>214</v>
      </c>
      <c r="E159" s="53" t="s">
        <v>169</v>
      </c>
      <c r="F159" s="228">
        <v>0</v>
      </c>
      <c r="G159" s="40"/>
      <c r="H159" s="15"/>
      <c r="I159" s="5"/>
      <c r="J159" s="5"/>
      <c r="K159" s="147"/>
      <c r="L159" s="525">
        <f>L160</f>
        <v>0</v>
      </c>
      <c r="M159" s="509">
        <v>0</v>
      </c>
      <c r="N159" s="510">
        <v>0</v>
      </c>
    </row>
    <row r="160" spans="1:14" ht="33.75" customHeight="1" hidden="1">
      <c r="A160" s="490" t="s">
        <v>202</v>
      </c>
      <c r="B160" s="53" t="s">
        <v>276</v>
      </c>
      <c r="C160" s="53" t="s">
        <v>277</v>
      </c>
      <c r="D160" s="53" t="s">
        <v>214</v>
      </c>
      <c r="E160" s="53" t="s">
        <v>200</v>
      </c>
      <c r="F160" s="228">
        <v>0</v>
      </c>
      <c r="G160" s="40" t="e">
        <f>G161</f>
        <v>#REF!</v>
      </c>
      <c r="H160" s="325" t="e">
        <f>G160+F160</f>
        <v>#REF!</v>
      </c>
      <c r="I160" s="326"/>
      <c r="J160" s="326"/>
      <c r="K160" s="147"/>
      <c r="L160" s="525"/>
      <c r="M160" s="509">
        <v>0</v>
      </c>
      <c r="N160" s="510">
        <v>0</v>
      </c>
    </row>
    <row r="161" spans="1:14" ht="18.75" customHeight="1" hidden="1">
      <c r="A161" s="490" t="s">
        <v>207</v>
      </c>
      <c r="B161" s="53" t="s">
        <v>276</v>
      </c>
      <c r="C161" s="53" t="s">
        <v>277</v>
      </c>
      <c r="D161" s="53" t="s">
        <v>214</v>
      </c>
      <c r="E161" s="53" t="s">
        <v>265</v>
      </c>
      <c r="F161" s="228">
        <v>0</v>
      </c>
      <c r="G161" s="40" t="e">
        <f>G162</f>
        <v>#REF!</v>
      </c>
      <c r="H161" s="325" t="e">
        <f>G161+F161</f>
        <v>#REF!</v>
      </c>
      <c r="I161" s="326"/>
      <c r="J161" s="326"/>
      <c r="K161" s="147"/>
      <c r="L161" s="525">
        <f>L162</f>
        <v>0</v>
      </c>
      <c r="M161" s="509">
        <v>0</v>
      </c>
      <c r="N161" s="510">
        <v>0</v>
      </c>
    </row>
    <row r="162" spans="1:14" ht="24" customHeight="1" hidden="1">
      <c r="A162" s="490" t="s">
        <v>264</v>
      </c>
      <c r="B162" s="53" t="s">
        <v>276</v>
      </c>
      <c r="C162" s="53" t="s">
        <v>277</v>
      </c>
      <c r="D162" s="53" t="s">
        <v>214</v>
      </c>
      <c r="E162" s="53" t="s">
        <v>206</v>
      </c>
      <c r="F162" s="228">
        <v>0</v>
      </c>
      <c r="G162" s="41" t="e">
        <f>'[1]Ведомственные расходы'!#REF!</f>
        <v>#REF!</v>
      </c>
      <c r="H162" s="16" t="e">
        <f>'[1]Ведомственные расходы'!#REF!</f>
        <v>#REF!</v>
      </c>
      <c r="I162" s="3"/>
      <c r="J162" s="3"/>
      <c r="K162" s="147"/>
      <c r="L162" s="525"/>
      <c r="M162" s="509">
        <v>0</v>
      </c>
      <c r="N162" s="510">
        <v>0</v>
      </c>
    </row>
    <row r="163" spans="1:14" ht="49.5" customHeight="1" hidden="1">
      <c r="A163" s="491" t="s">
        <v>217</v>
      </c>
      <c r="B163" s="53" t="s">
        <v>276</v>
      </c>
      <c r="C163" s="53" t="s">
        <v>277</v>
      </c>
      <c r="D163" s="53" t="s">
        <v>216</v>
      </c>
      <c r="E163" s="53"/>
      <c r="F163" s="228">
        <v>0</v>
      </c>
      <c r="G163" s="41"/>
      <c r="H163" s="16"/>
      <c r="I163" s="3"/>
      <c r="J163" s="3"/>
      <c r="K163" s="147"/>
      <c r="L163" s="525">
        <f>L164+L166</f>
        <v>0</v>
      </c>
      <c r="M163" s="509">
        <v>0</v>
      </c>
      <c r="N163" s="510">
        <v>0</v>
      </c>
    </row>
    <row r="164" spans="1:14" ht="102" customHeight="1" hidden="1">
      <c r="A164" s="491" t="s">
        <v>201</v>
      </c>
      <c r="B164" s="53" t="s">
        <v>276</v>
      </c>
      <c r="C164" s="53" t="s">
        <v>277</v>
      </c>
      <c r="D164" s="53" t="s">
        <v>216</v>
      </c>
      <c r="E164" s="53" t="s">
        <v>169</v>
      </c>
      <c r="F164" s="228">
        <v>0</v>
      </c>
      <c r="G164" s="41"/>
      <c r="H164" s="16"/>
      <c r="I164" s="3"/>
      <c r="J164" s="3"/>
      <c r="K164" s="147"/>
      <c r="L164" s="525">
        <f>L165</f>
        <v>0</v>
      </c>
      <c r="M164" s="509">
        <v>0</v>
      </c>
      <c r="N164" s="510">
        <v>0</v>
      </c>
    </row>
    <row r="165" spans="1:14" ht="99.75" customHeight="1" hidden="1">
      <c r="A165" s="490" t="s">
        <v>202</v>
      </c>
      <c r="B165" s="53" t="s">
        <v>276</v>
      </c>
      <c r="C165" s="53" t="s">
        <v>277</v>
      </c>
      <c r="D165" s="53" t="s">
        <v>216</v>
      </c>
      <c r="E165" s="53" t="s">
        <v>200</v>
      </c>
      <c r="F165" s="228">
        <v>0</v>
      </c>
      <c r="G165" s="41"/>
      <c r="H165" s="16"/>
      <c r="I165" s="3"/>
      <c r="J165" s="3"/>
      <c r="K165" s="147"/>
      <c r="L165" s="525"/>
      <c r="M165" s="509">
        <v>0</v>
      </c>
      <c r="N165" s="510">
        <v>0</v>
      </c>
    </row>
    <row r="166" spans="1:14" ht="22.5" customHeight="1" hidden="1">
      <c r="A166" s="490" t="s">
        <v>207</v>
      </c>
      <c r="B166" s="53" t="s">
        <v>276</v>
      </c>
      <c r="C166" s="53" t="s">
        <v>277</v>
      </c>
      <c r="D166" s="53" t="s">
        <v>216</v>
      </c>
      <c r="E166" s="53" t="s">
        <v>265</v>
      </c>
      <c r="F166" s="228">
        <v>0</v>
      </c>
      <c r="G166" s="41"/>
      <c r="H166" s="16"/>
      <c r="I166" s="3"/>
      <c r="J166" s="3"/>
      <c r="K166" s="147"/>
      <c r="L166" s="525">
        <f>L167</f>
        <v>0</v>
      </c>
      <c r="M166" s="509">
        <v>0</v>
      </c>
      <c r="N166" s="510">
        <v>0</v>
      </c>
    </row>
    <row r="167" spans="1:14" ht="36.75" customHeight="1" hidden="1">
      <c r="A167" s="490" t="s">
        <v>264</v>
      </c>
      <c r="B167" s="53" t="s">
        <v>276</v>
      </c>
      <c r="C167" s="53" t="s">
        <v>277</v>
      </c>
      <c r="D167" s="53" t="s">
        <v>216</v>
      </c>
      <c r="E167" s="53" t="s">
        <v>206</v>
      </c>
      <c r="F167" s="228">
        <v>0</v>
      </c>
      <c r="G167" s="334"/>
      <c r="H167" s="333"/>
      <c r="I167" s="5"/>
      <c r="J167" s="331"/>
      <c r="K167" s="147"/>
      <c r="L167" s="525"/>
      <c r="M167" s="509">
        <v>0</v>
      </c>
      <c r="N167" s="510">
        <v>0</v>
      </c>
    </row>
    <row r="168" spans="1:14" ht="38.25" customHeight="1" hidden="1">
      <c r="A168" s="107" t="s">
        <v>117</v>
      </c>
      <c r="B168" s="4" t="s">
        <v>276</v>
      </c>
      <c r="C168" s="4" t="s">
        <v>277</v>
      </c>
      <c r="D168" s="4" t="s">
        <v>70</v>
      </c>
      <c r="E168" s="4"/>
      <c r="F168" s="220">
        <v>0</v>
      </c>
      <c r="G168" s="334"/>
      <c r="H168" s="333"/>
      <c r="I168" s="5"/>
      <c r="J168" s="331"/>
      <c r="K168" s="147"/>
      <c r="L168" s="517">
        <f>L169+L171</f>
        <v>0</v>
      </c>
      <c r="M168" s="509">
        <v>0</v>
      </c>
      <c r="N168" s="510">
        <v>0</v>
      </c>
    </row>
    <row r="169" spans="1:14" ht="21.75" customHeight="1" hidden="1">
      <c r="A169" s="487" t="s">
        <v>201</v>
      </c>
      <c r="B169" s="4" t="s">
        <v>276</v>
      </c>
      <c r="C169" s="4" t="s">
        <v>277</v>
      </c>
      <c r="D169" s="4" t="s">
        <v>70</v>
      </c>
      <c r="E169" s="4" t="s">
        <v>169</v>
      </c>
      <c r="F169" s="220">
        <v>0</v>
      </c>
      <c r="G169" s="335" t="e">
        <f>G9+#REF!+G127+G137+#REF!+#REF!+#REF!+#REF!+#REF!+#REF!+#REF!+#REF!+#REF!</f>
        <v>#REF!</v>
      </c>
      <c r="H169" s="336" t="e">
        <f>H9+#REF!+H127+H137+#REF!+#REF!+#REF!+#REF!+#REF!+#REF!+#REF!+#REF!+#REF!</f>
        <v>#REF!</v>
      </c>
      <c r="I169" s="3"/>
      <c r="J169" s="3"/>
      <c r="K169" s="147"/>
      <c r="L169" s="517">
        <f>L170</f>
        <v>0</v>
      </c>
      <c r="M169" s="509">
        <v>0</v>
      </c>
      <c r="N169" s="510">
        <v>0</v>
      </c>
    </row>
    <row r="170" spans="1:14" ht="31.5" hidden="1">
      <c r="A170" s="471" t="s">
        <v>202</v>
      </c>
      <c r="B170" s="4" t="s">
        <v>276</v>
      </c>
      <c r="C170" s="4" t="s">
        <v>277</v>
      </c>
      <c r="D170" s="4" t="s">
        <v>70</v>
      </c>
      <c r="E170" s="4" t="s">
        <v>200</v>
      </c>
      <c r="F170" s="220">
        <v>0</v>
      </c>
      <c r="G170" s="454"/>
      <c r="H170" s="454"/>
      <c r="I170" s="454"/>
      <c r="J170" s="454"/>
      <c r="K170" s="147"/>
      <c r="L170" s="517"/>
      <c r="M170" s="509">
        <v>0</v>
      </c>
      <c r="N170" s="510">
        <v>0</v>
      </c>
    </row>
    <row r="171" spans="1:14" ht="31.5" hidden="1">
      <c r="A171" s="107" t="s">
        <v>207</v>
      </c>
      <c r="B171" s="4" t="s">
        <v>276</v>
      </c>
      <c r="C171" s="4" t="s">
        <v>277</v>
      </c>
      <c r="D171" s="4" t="s">
        <v>70</v>
      </c>
      <c r="E171" s="4" t="s">
        <v>265</v>
      </c>
      <c r="F171" s="220">
        <v>0</v>
      </c>
      <c r="G171" s="454"/>
      <c r="H171" s="454"/>
      <c r="I171" s="454"/>
      <c r="J171" s="454"/>
      <c r="K171" s="147"/>
      <c r="L171" s="517">
        <f>L172</f>
        <v>0</v>
      </c>
      <c r="M171" s="509">
        <v>0</v>
      </c>
      <c r="N171" s="510">
        <v>0</v>
      </c>
    </row>
    <row r="172" spans="1:14" ht="78" customHeight="1" hidden="1">
      <c r="A172" s="107" t="s">
        <v>264</v>
      </c>
      <c r="B172" s="4" t="s">
        <v>276</v>
      </c>
      <c r="C172" s="4" t="s">
        <v>277</v>
      </c>
      <c r="D172" s="4" t="s">
        <v>70</v>
      </c>
      <c r="E172" s="4" t="s">
        <v>206</v>
      </c>
      <c r="F172" s="220">
        <v>0</v>
      </c>
      <c r="G172" s="454"/>
      <c r="H172" s="454"/>
      <c r="I172" s="454"/>
      <c r="J172" s="454"/>
      <c r="K172" s="147"/>
      <c r="L172" s="517"/>
      <c r="M172" s="509">
        <v>0</v>
      </c>
      <c r="N172" s="510">
        <v>0</v>
      </c>
    </row>
    <row r="173" spans="1:14" ht="47.25" hidden="1">
      <c r="A173" s="107" t="s">
        <v>111</v>
      </c>
      <c r="B173" s="4" t="s">
        <v>276</v>
      </c>
      <c r="C173" s="4" t="s">
        <v>277</v>
      </c>
      <c r="D173" s="4" t="s">
        <v>61</v>
      </c>
      <c r="E173" s="4"/>
      <c r="F173" s="223">
        <v>0</v>
      </c>
      <c r="G173" s="454"/>
      <c r="H173" s="454"/>
      <c r="I173" s="454"/>
      <c r="J173" s="454"/>
      <c r="K173" s="147"/>
      <c r="L173" s="519">
        <f>L174</f>
        <v>0</v>
      </c>
      <c r="M173" s="509">
        <v>0</v>
      </c>
      <c r="N173" s="510">
        <v>0</v>
      </c>
    </row>
    <row r="174" spans="1:14" ht="94.5" hidden="1">
      <c r="A174" s="107" t="s">
        <v>118</v>
      </c>
      <c r="B174" s="4" t="s">
        <v>276</v>
      </c>
      <c r="C174" s="4" t="s">
        <v>277</v>
      </c>
      <c r="D174" s="4" t="s">
        <v>71</v>
      </c>
      <c r="E174" s="4"/>
      <c r="F174" s="220">
        <v>0</v>
      </c>
      <c r="G174" s="454"/>
      <c r="H174" s="454"/>
      <c r="I174" s="454"/>
      <c r="J174" s="454"/>
      <c r="K174" s="147"/>
      <c r="L174" s="517">
        <f>L175</f>
        <v>0</v>
      </c>
      <c r="M174" s="509">
        <v>0</v>
      </c>
      <c r="N174" s="510">
        <v>0</v>
      </c>
    </row>
    <row r="175" spans="1:14" ht="94.5" hidden="1">
      <c r="A175" s="107" t="s">
        <v>119</v>
      </c>
      <c r="B175" s="4" t="s">
        <v>276</v>
      </c>
      <c r="C175" s="4" t="s">
        <v>277</v>
      </c>
      <c r="D175" s="4" t="s">
        <v>72</v>
      </c>
      <c r="E175" s="4"/>
      <c r="F175" s="220">
        <v>0</v>
      </c>
      <c r="G175" s="454"/>
      <c r="H175" s="454"/>
      <c r="I175" s="454"/>
      <c r="J175" s="454"/>
      <c r="K175" s="147"/>
      <c r="L175" s="517">
        <f>L176+L178</f>
        <v>0</v>
      </c>
      <c r="M175" s="509">
        <v>0</v>
      </c>
      <c r="N175" s="510">
        <v>0</v>
      </c>
    </row>
    <row r="176" spans="1:14" ht="15.75" hidden="1">
      <c r="A176" s="474" t="s">
        <v>201</v>
      </c>
      <c r="B176" s="4" t="s">
        <v>276</v>
      </c>
      <c r="C176" s="4" t="s">
        <v>277</v>
      </c>
      <c r="D176" s="4" t="s">
        <v>72</v>
      </c>
      <c r="E176" s="4" t="s">
        <v>169</v>
      </c>
      <c r="F176" s="220">
        <v>0</v>
      </c>
      <c r="G176" s="454"/>
      <c r="H176" s="454"/>
      <c r="I176" s="454"/>
      <c r="J176" s="454"/>
      <c r="K176" s="147"/>
      <c r="L176" s="517">
        <f>L177</f>
        <v>0</v>
      </c>
      <c r="M176" s="509">
        <v>0</v>
      </c>
      <c r="N176" s="510">
        <v>0</v>
      </c>
    </row>
    <row r="177" spans="1:14" ht="31.5" hidden="1">
      <c r="A177" s="107" t="s">
        <v>202</v>
      </c>
      <c r="B177" s="4" t="s">
        <v>276</v>
      </c>
      <c r="C177" s="4" t="s">
        <v>277</v>
      </c>
      <c r="D177" s="4" t="s">
        <v>72</v>
      </c>
      <c r="E177" s="4" t="s">
        <v>200</v>
      </c>
      <c r="F177" s="220">
        <v>0</v>
      </c>
      <c r="G177" s="454"/>
      <c r="H177" s="454"/>
      <c r="I177" s="454"/>
      <c r="J177" s="454"/>
      <c r="K177" s="147"/>
      <c r="L177" s="517"/>
      <c r="M177" s="509">
        <v>0</v>
      </c>
      <c r="N177" s="510">
        <v>0</v>
      </c>
    </row>
    <row r="178" spans="1:14" ht="31.5" hidden="1">
      <c r="A178" s="107" t="s">
        <v>207</v>
      </c>
      <c r="B178" s="4" t="s">
        <v>276</v>
      </c>
      <c r="C178" s="4" t="s">
        <v>277</v>
      </c>
      <c r="D178" s="4" t="s">
        <v>72</v>
      </c>
      <c r="E178" s="4" t="s">
        <v>265</v>
      </c>
      <c r="F178" s="220">
        <v>0</v>
      </c>
      <c r="G178" s="454"/>
      <c r="H178" s="454"/>
      <c r="I178" s="454"/>
      <c r="J178" s="454"/>
      <c r="K178" s="147"/>
      <c r="L178" s="517">
        <f>L179</f>
        <v>0</v>
      </c>
      <c r="M178" s="509">
        <v>0</v>
      </c>
      <c r="N178" s="510">
        <v>0</v>
      </c>
    </row>
    <row r="179" spans="1:14" ht="15.75" hidden="1">
      <c r="A179" s="107" t="s">
        <v>264</v>
      </c>
      <c r="B179" s="4" t="s">
        <v>276</v>
      </c>
      <c r="C179" s="4" t="s">
        <v>277</v>
      </c>
      <c r="D179" s="4" t="s">
        <v>72</v>
      </c>
      <c r="E179" s="4" t="s">
        <v>206</v>
      </c>
      <c r="F179" s="220">
        <v>0</v>
      </c>
      <c r="G179" s="454"/>
      <c r="H179" s="454"/>
      <c r="I179" s="454"/>
      <c r="J179" s="454"/>
      <c r="K179" s="147"/>
      <c r="L179" s="517"/>
      <c r="M179" s="509">
        <v>0</v>
      </c>
      <c r="N179" s="510">
        <v>0</v>
      </c>
    </row>
    <row r="180" spans="1:14" ht="15.75">
      <c r="A180" s="492" t="s">
        <v>481</v>
      </c>
      <c r="B180" s="12" t="s">
        <v>276</v>
      </c>
      <c r="C180" s="12" t="s">
        <v>278</v>
      </c>
      <c r="D180" s="12"/>
      <c r="E180" s="12"/>
      <c r="F180" s="219">
        <v>1446041.6300000001</v>
      </c>
      <c r="G180" s="454"/>
      <c r="H180" s="454"/>
      <c r="I180" s="454"/>
      <c r="J180" s="454"/>
      <c r="K180" s="125">
        <v>102</v>
      </c>
      <c r="L180" s="516">
        <f>L181</f>
        <v>287</v>
      </c>
      <c r="M180" s="509">
        <f>M181+M224</f>
        <v>84000</v>
      </c>
      <c r="N180" s="510">
        <f>N181+N224</f>
        <v>1530041.6300000001</v>
      </c>
    </row>
    <row r="181" spans="1:14" ht="47.25">
      <c r="A181" s="107" t="s">
        <v>531</v>
      </c>
      <c r="B181" s="4" t="s">
        <v>276</v>
      </c>
      <c r="C181" s="4" t="s">
        <v>278</v>
      </c>
      <c r="D181" s="4" t="s">
        <v>125</v>
      </c>
      <c r="E181" s="4"/>
      <c r="F181" s="220">
        <v>1443041.6300000001</v>
      </c>
      <c r="G181" s="454"/>
      <c r="H181" s="454"/>
      <c r="I181" s="454"/>
      <c r="J181" s="454"/>
      <c r="K181" s="127">
        <v>102</v>
      </c>
      <c r="L181" s="517">
        <f>L182</f>
        <v>287</v>
      </c>
      <c r="M181" s="229">
        <f>M182</f>
        <v>84000</v>
      </c>
      <c r="N181" s="240">
        <f>N182</f>
        <v>1527041.6300000001</v>
      </c>
    </row>
    <row r="182" spans="1:14" ht="47.25">
      <c r="A182" s="107" t="s">
        <v>534</v>
      </c>
      <c r="B182" s="4" t="s">
        <v>276</v>
      </c>
      <c r="C182" s="4" t="s">
        <v>278</v>
      </c>
      <c r="D182" s="4" t="s">
        <v>129</v>
      </c>
      <c r="E182" s="4"/>
      <c r="F182" s="220">
        <v>1443041.6300000001</v>
      </c>
      <c r="G182" s="454"/>
      <c r="H182" s="454"/>
      <c r="I182" s="454"/>
      <c r="J182" s="454"/>
      <c r="K182" s="127">
        <v>102</v>
      </c>
      <c r="L182" s="517">
        <f>L188</f>
        <v>287</v>
      </c>
      <c r="M182" s="229">
        <f>M188</f>
        <v>84000</v>
      </c>
      <c r="N182" s="240">
        <f>N188</f>
        <v>1527041.6300000001</v>
      </c>
    </row>
    <row r="183" spans="1:14" ht="94.5" hidden="1">
      <c r="A183" s="107" t="s">
        <v>34</v>
      </c>
      <c r="B183" s="4" t="s">
        <v>276</v>
      </c>
      <c r="C183" s="4" t="s">
        <v>278</v>
      </c>
      <c r="D183" s="4" t="s">
        <v>35</v>
      </c>
      <c r="E183" s="4"/>
      <c r="F183" s="220">
        <v>0</v>
      </c>
      <c r="G183" s="454"/>
      <c r="H183" s="454"/>
      <c r="I183" s="454"/>
      <c r="J183" s="454"/>
      <c r="K183" s="127"/>
      <c r="L183" s="517">
        <f>L184+L186</f>
        <v>0</v>
      </c>
      <c r="M183" s="229">
        <v>0</v>
      </c>
      <c r="N183" s="240">
        <v>0</v>
      </c>
    </row>
    <row r="184" spans="1:14" ht="15.75" hidden="1">
      <c r="A184" s="487" t="s">
        <v>201</v>
      </c>
      <c r="B184" s="4" t="s">
        <v>276</v>
      </c>
      <c r="C184" s="4" t="s">
        <v>278</v>
      </c>
      <c r="D184" s="4" t="s">
        <v>35</v>
      </c>
      <c r="E184" s="4" t="s">
        <v>169</v>
      </c>
      <c r="F184" s="220">
        <v>0</v>
      </c>
      <c r="G184" s="454"/>
      <c r="H184" s="454"/>
      <c r="I184" s="454"/>
      <c r="J184" s="454"/>
      <c r="K184" s="127"/>
      <c r="L184" s="517">
        <f>L185</f>
        <v>0</v>
      </c>
      <c r="M184" s="229">
        <v>0</v>
      </c>
      <c r="N184" s="240">
        <v>0</v>
      </c>
    </row>
    <row r="185" spans="1:14" ht="31.5" hidden="1">
      <c r="A185" s="471" t="s">
        <v>202</v>
      </c>
      <c r="B185" s="4" t="s">
        <v>276</v>
      </c>
      <c r="C185" s="4" t="s">
        <v>278</v>
      </c>
      <c r="D185" s="4" t="s">
        <v>35</v>
      </c>
      <c r="E185" s="4" t="s">
        <v>200</v>
      </c>
      <c r="F185" s="220">
        <v>0</v>
      </c>
      <c r="G185" s="454"/>
      <c r="H185" s="454"/>
      <c r="I185" s="454"/>
      <c r="J185" s="454"/>
      <c r="K185" s="127"/>
      <c r="L185" s="517"/>
      <c r="M185" s="229">
        <v>0</v>
      </c>
      <c r="N185" s="240">
        <v>0</v>
      </c>
    </row>
    <row r="186" spans="1:14" ht="31.5" hidden="1">
      <c r="A186" s="471" t="s">
        <v>207</v>
      </c>
      <c r="B186" s="4" t="s">
        <v>276</v>
      </c>
      <c r="C186" s="4" t="s">
        <v>278</v>
      </c>
      <c r="D186" s="4" t="s">
        <v>62</v>
      </c>
      <c r="E186" s="4" t="s">
        <v>265</v>
      </c>
      <c r="F186" s="220">
        <v>0</v>
      </c>
      <c r="G186" s="454"/>
      <c r="H186" s="454"/>
      <c r="I186" s="454"/>
      <c r="J186" s="454"/>
      <c r="K186" s="127"/>
      <c r="L186" s="517">
        <f>L187</f>
        <v>0</v>
      </c>
      <c r="M186" s="229">
        <v>0</v>
      </c>
      <c r="N186" s="240">
        <v>0</v>
      </c>
    </row>
    <row r="187" spans="1:14" ht="15.75" hidden="1">
      <c r="A187" s="471" t="s">
        <v>264</v>
      </c>
      <c r="B187" s="4" t="s">
        <v>276</v>
      </c>
      <c r="C187" s="4" t="s">
        <v>278</v>
      </c>
      <c r="D187" s="4" t="s">
        <v>62</v>
      </c>
      <c r="E187" s="4" t="s">
        <v>206</v>
      </c>
      <c r="F187" s="220">
        <v>0</v>
      </c>
      <c r="G187" s="454"/>
      <c r="H187" s="454"/>
      <c r="I187" s="454"/>
      <c r="J187" s="454"/>
      <c r="K187" s="127"/>
      <c r="L187" s="517"/>
      <c r="M187" s="229">
        <v>0</v>
      </c>
      <c r="N187" s="240">
        <v>0</v>
      </c>
    </row>
    <row r="188" spans="1:14" ht="15.75">
      <c r="A188" s="107" t="s">
        <v>160</v>
      </c>
      <c r="B188" s="4" t="s">
        <v>276</v>
      </c>
      <c r="C188" s="4" t="s">
        <v>278</v>
      </c>
      <c r="D188" s="4" t="s">
        <v>128</v>
      </c>
      <c r="E188" s="4"/>
      <c r="F188" s="220">
        <v>1443041.6300000001</v>
      </c>
      <c r="G188" s="454"/>
      <c r="H188" s="454"/>
      <c r="I188" s="454"/>
      <c r="J188" s="454"/>
      <c r="K188" s="127">
        <v>102</v>
      </c>
      <c r="L188" s="517">
        <f>L189+L191+L201+L213</f>
        <v>287</v>
      </c>
      <c r="M188" s="229">
        <f>M189+M191+M211+M213+M222</f>
        <v>84000</v>
      </c>
      <c r="N188" s="240">
        <f>N189+N191+N211+N213+N222</f>
        <v>1527041.6300000001</v>
      </c>
    </row>
    <row r="189" spans="1:14" ht="15.75">
      <c r="A189" s="65" t="s">
        <v>161</v>
      </c>
      <c r="B189" s="4" t="s">
        <v>276</v>
      </c>
      <c r="C189" s="4" t="s">
        <v>278</v>
      </c>
      <c r="D189" s="4" t="s">
        <v>127</v>
      </c>
      <c r="E189" s="4"/>
      <c r="F189" s="220">
        <v>207800</v>
      </c>
      <c r="G189" s="454"/>
      <c r="H189" s="454"/>
      <c r="I189" s="454"/>
      <c r="J189" s="454"/>
      <c r="K189" s="127">
        <v>100</v>
      </c>
      <c r="L189" s="517">
        <f>L190</f>
        <v>100</v>
      </c>
      <c r="M189" s="229">
        <f>M190</f>
        <v>0</v>
      </c>
      <c r="N189" s="240">
        <f>N190</f>
        <v>207800</v>
      </c>
    </row>
    <row r="190" spans="1:14" ht="15.75">
      <c r="A190" s="165" t="s">
        <v>201</v>
      </c>
      <c r="B190" s="4" t="s">
        <v>276</v>
      </c>
      <c r="C190" s="4" t="s">
        <v>278</v>
      </c>
      <c r="D190" s="4" t="s">
        <v>127</v>
      </c>
      <c r="E190" s="4" t="s">
        <v>169</v>
      </c>
      <c r="F190" s="220">
        <v>207800</v>
      </c>
      <c r="G190" s="454"/>
      <c r="H190" s="454"/>
      <c r="I190" s="454"/>
      <c r="J190" s="454"/>
      <c r="K190" s="127">
        <v>100</v>
      </c>
      <c r="L190" s="517">
        <v>100</v>
      </c>
      <c r="M190" s="229">
        <f>'Ведомственные расходы'!N191</f>
        <v>0</v>
      </c>
      <c r="N190" s="240">
        <f>F190+M190</f>
        <v>207800</v>
      </c>
    </row>
    <row r="191" spans="1:14" ht="15.75">
      <c r="A191" s="471" t="s">
        <v>36</v>
      </c>
      <c r="B191" s="4" t="s">
        <v>276</v>
      </c>
      <c r="C191" s="4" t="s">
        <v>278</v>
      </c>
      <c r="D191" s="4" t="s">
        <v>37</v>
      </c>
      <c r="E191" s="4"/>
      <c r="F191" s="220">
        <v>10566</v>
      </c>
      <c r="G191" s="454"/>
      <c r="H191" s="454"/>
      <c r="I191" s="454"/>
      <c r="J191" s="454"/>
      <c r="K191" s="127"/>
      <c r="L191" s="517">
        <f>L192</f>
        <v>60</v>
      </c>
      <c r="M191" s="229">
        <f>M192</f>
        <v>84000</v>
      </c>
      <c r="N191" s="240">
        <f>N192</f>
        <v>94566</v>
      </c>
    </row>
    <row r="192" spans="1:14" ht="15.75">
      <c r="A192" s="487" t="s">
        <v>201</v>
      </c>
      <c r="B192" s="4" t="s">
        <v>276</v>
      </c>
      <c r="C192" s="4" t="s">
        <v>278</v>
      </c>
      <c r="D192" s="4" t="s">
        <v>37</v>
      </c>
      <c r="E192" s="4" t="s">
        <v>169</v>
      </c>
      <c r="F192" s="220">
        <v>10566</v>
      </c>
      <c r="G192" s="454"/>
      <c r="H192" s="454"/>
      <c r="I192" s="454"/>
      <c r="J192" s="454"/>
      <c r="K192" s="127"/>
      <c r="L192" s="517">
        <v>60</v>
      </c>
      <c r="M192" s="229">
        <f>'Ведомственные расходы'!N193</f>
        <v>84000</v>
      </c>
      <c r="N192" s="240">
        <f>F192+M192</f>
        <v>94566</v>
      </c>
    </row>
    <row r="193" spans="1:14" ht="31.5" hidden="1">
      <c r="A193" s="471" t="s">
        <v>202</v>
      </c>
      <c r="B193" s="4" t="s">
        <v>276</v>
      </c>
      <c r="C193" s="4" t="s">
        <v>278</v>
      </c>
      <c r="D193" s="4" t="s">
        <v>38</v>
      </c>
      <c r="E193" s="4" t="s">
        <v>200</v>
      </c>
      <c r="F193" s="220">
        <v>0</v>
      </c>
      <c r="G193" s="454"/>
      <c r="H193" s="454"/>
      <c r="I193" s="454"/>
      <c r="J193" s="454"/>
      <c r="K193" s="127"/>
      <c r="L193" s="517">
        <v>10</v>
      </c>
      <c r="M193" s="229">
        <v>0</v>
      </c>
      <c r="N193" s="240">
        <v>0</v>
      </c>
    </row>
    <row r="194" spans="1:14" ht="31.5" hidden="1">
      <c r="A194" s="471" t="s">
        <v>207</v>
      </c>
      <c r="B194" s="4" t="s">
        <v>276</v>
      </c>
      <c r="C194" s="4" t="s">
        <v>278</v>
      </c>
      <c r="D194" s="4" t="s">
        <v>63</v>
      </c>
      <c r="E194" s="4" t="s">
        <v>265</v>
      </c>
      <c r="F194" s="220">
        <v>0</v>
      </c>
      <c r="G194" s="454"/>
      <c r="H194" s="454"/>
      <c r="I194" s="454"/>
      <c r="J194" s="454"/>
      <c r="K194" s="127"/>
      <c r="L194" s="517">
        <f>L195</f>
        <v>0</v>
      </c>
      <c r="M194" s="229">
        <v>0</v>
      </c>
      <c r="N194" s="240">
        <v>0</v>
      </c>
    </row>
    <row r="195" spans="1:14" ht="15.75" hidden="1">
      <c r="A195" s="471" t="s">
        <v>264</v>
      </c>
      <c r="B195" s="4" t="s">
        <v>276</v>
      </c>
      <c r="C195" s="4" t="s">
        <v>278</v>
      </c>
      <c r="D195" s="4" t="s">
        <v>63</v>
      </c>
      <c r="E195" s="4" t="s">
        <v>206</v>
      </c>
      <c r="F195" s="220">
        <v>0</v>
      </c>
      <c r="G195" s="454"/>
      <c r="H195" s="454"/>
      <c r="I195" s="454"/>
      <c r="J195" s="454"/>
      <c r="K195" s="127"/>
      <c r="L195" s="517"/>
      <c r="M195" s="229">
        <v>0</v>
      </c>
      <c r="N195" s="240">
        <v>0</v>
      </c>
    </row>
    <row r="196" spans="1:14" ht="94.5" hidden="1">
      <c r="A196" s="107" t="s">
        <v>120</v>
      </c>
      <c r="B196" s="4" t="s">
        <v>276</v>
      </c>
      <c r="C196" s="4" t="s">
        <v>278</v>
      </c>
      <c r="D196" s="4" t="s">
        <v>39</v>
      </c>
      <c r="E196" s="4"/>
      <c r="F196" s="220">
        <v>0</v>
      </c>
      <c r="G196" s="454"/>
      <c r="H196" s="454"/>
      <c r="I196" s="454"/>
      <c r="J196" s="454"/>
      <c r="K196" s="127"/>
      <c r="L196" s="517">
        <f>L197+L199</f>
        <v>0</v>
      </c>
      <c r="M196" s="229">
        <v>0</v>
      </c>
      <c r="N196" s="240">
        <v>0</v>
      </c>
    </row>
    <row r="197" spans="1:14" ht="15.75" hidden="1">
      <c r="A197" s="487" t="s">
        <v>201</v>
      </c>
      <c r="B197" s="4" t="s">
        <v>276</v>
      </c>
      <c r="C197" s="4" t="s">
        <v>278</v>
      </c>
      <c r="D197" s="4" t="s">
        <v>39</v>
      </c>
      <c r="E197" s="4" t="s">
        <v>169</v>
      </c>
      <c r="F197" s="220">
        <v>0</v>
      </c>
      <c r="G197" s="454"/>
      <c r="H197" s="454"/>
      <c r="I197" s="454"/>
      <c r="J197" s="454"/>
      <c r="K197" s="127"/>
      <c r="L197" s="517">
        <v>0</v>
      </c>
      <c r="M197" s="229">
        <v>0</v>
      </c>
      <c r="N197" s="240">
        <v>0</v>
      </c>
    </row>
    <row r="198" spans="1:14" ht="31.5" hidden="1">
      <c r="A198" s="471" t="s">
        <v>202</v>
      </c>
      <c r="B198" s="4" t="s">
        <v>276</v>
      </c>
      <c r="C198" s="4" t="s">
        <v>278</v>
      </c>
      <c r="D198" s="4" t="s">
        <v>39</v>
      </c>
      <c r="E198" s="4" t="s">
        <v>200</v>
      </c>
      <c r="F198" s="220">
        <v>0</v>
      </c>
      <c r="G198" s="454"/>
      <c r="H198" s="454"/>
      <c r="I198" s="454"/>
      <c r="J198" s="454"/>
      <c r="K198" s="127"/>
      <c r="L198" s="517">
        <v>10</v>
      </c>
      <c r="M198" s="229">
        <v>0</v>
      </c>
      <c r="N198" s="240">
        <v>0</v>
      </c>
    </row>
    <row r="199" spans="1:14" ht="31.5" hidden="1">
      <c r="A199" s="471" t="s">
        <v>207</v>
      </c>
      <c r="B199" s="4" t="s">
        <v>276</v>
      </c>
      <c r="C199" s="4" t="s">
        <v>278</v>
      </c>
      <c r="D199" s="4" t="s">
        <v>64</v>
      </c>
      <c r="E199" s="4" t="s">
        <v>265</v>
      </c>
      <c r="F199" s="220">
        <v>0</v>
      </c>
      <c r="G199" s="454"/>
      <c r="H199" s="454"/>
      <c r="I199" s="454"/>
      <c r="J199" s="454"/>
      <c r="K199" s="127"/>
      <c r="L199" s="517">
        <f>L200</f>
        <v>0</v>
      </c>
      <c r="M199" s="229">
        <v>0</v>
      </c>
      <c r="N199" s="240">
        <v>0</v>
      </c>
    </row>
    <row r="200" spans="1:14" ht="15.75" hidden="1">
      <c r="A200" s="471" t="s">
        <v>264</v>
      </c>
      <c r="B200" s="4" t="s">
        <v>276</v>
      </c>
      <c r="C200" s="4" t="s">
        <v>278</v>
      </c>
      <c r="D200" s="4" t="s">
        <v>64</v>
      </c>
      <c r="E200" s="4" t="s">
        <v>206</v>
      </c>
      <c r="F200" s="220">
        <v>0</v>
      </c>
      <c r="G200" s="454"/>
      <c r="H200" s="454"/>
      <c r="I200" s="454"/>
      <c r="J200" s="454"/>
      <c r="K200" s="127"/>
      <c r="L200" s="517"/>
      <c r="M200" s="229">
        <v>0</v>
      </c>
      <c r="N200" s="240">
        <v>0</v>
      </c>
    </row>
    <row r="201" spans="1:14" ht="15.75" hidden="1">
      <c r="A201" s="471" t="s">
        <v>40</v>
      </c>
      <c r="B201" s="4" t="s">
        <v>276</v>
      </c>
      <c r="C201" s="4" t="s">
        <v>278</v>
      </c>
      <c r="D201" s="4" t="s">
        <v>41</v>
      </c>
      <c r="E201" s="4"/>
      <c r="F201" s="223">
        <v>0</v>
      </c>
      <c r="G201" s="454"/>
      <c r="H201" s="454"/>
      <c r="I201" s="454"/>
      <c r="J201" s="454"/>
      <c r="K201" s="136"/>
      <c r="L201" s="519">
        <f>L202</f>
        <v>25</v>
      </c>
      <c r="M201" s="229">
        <v>0</v>
      </c>
      <c r="N201" s="240">
        <v>0</v>
      </c>
    </row>
    <row r="202" spans="1:14" ht="16.5" customHeight="1" hidden="1">
      <c r="A202" s="487" t="s">
        <v>201</v>
      </c>
      <c r="B202" s="4" t="s">
        <v>276</v>
      </c>
      <c r="C202" s="4" t="s">
        <v>278</v>
      </c>
      <c r="D202" s="4" t="s">
        <v>41</v>
      </c>
      <c r="E202" s="4" t="s">
        <v>169</v>
      </c>
      <c r="F202" s="220">
        <v>0</v>
      </c>
      <c r="G202" s="454"/>
      <c r="H202" s="454"/>
      <c r="I202" s="454"/>
      <c r="J202" s="454"/>
      <c r="K202" s="127"/>
      <c r="L202" s="517">
        <v>25</v>
      </c>
      <c r="M202" s="229">
        <v>0</v>
      </c>
      <c r="N202" s="240">
        <v>0</v>
      </c>
    </row>
    <row r="203" spans="1:14" ht="31.5" hidden="1">
      <c r="A203" s="471" t="s">
        <v>202</v>
      </c>
      <c r="B203" s="4" t="s">
        <v>276</v>
      </c>
      <c r="C203" s="4" t="s">
        <v>278</v>
      </c>
      <c r="D203" s="4" t="s">
        <v>42</v>
      </c>
      <c r="E203" s="4" t="s">
        <v>200</v>
      </c>
      <c r="F203" s="220">
        <v>0</v>
      </c>
      <c r="G203" s="454"/>
      <c r="H203" s="454"/>
      <c r="I203" s="454"/>
      <c r="J203" s="454"/>
      <c r="K203" s="127"/>
      <c r="L203" s="517">
        <v>25</v>
      </c>
      <c r="M203" s="229">
        <v>0</v>
      </c>
      <c r="N203" s="240">
        <v>0</v>
      </c>
    </row>
    <row r="204" spans="1:14" ht="20.25" customHeight="1" hidden="1">
      <c r="A204" s="471" t="s">
        <v>207</v>
      </c>
      <c r="B204" s="4" t="s">
        <v>276</v>
      </c>
      <c r="C204" s="4" t="s">
        <v>278</v>
      </c>
      <c r="D204" s="4" t="s">
        <v>65</v>
      </c>
      <c r="E204" s="4" t="s">
        <v>265</v>
      </c>
      <c r="F204" s="220">
        <v>0</v>
      </c>
      <c r="G204" s="454"/>
      <c r="H204" s="454"/>
      <c r="I204" s="454"/>
      <c r="J204" s="454"/>
      <c r="K204" s="127"/>
      <c r="L204" s="517">
        <f>L205</f>
        <v>0</v>
      </c>
      <c r="M204" s="229">
        <v>0</v>
      </c>
      <c r="N204" s="240">
        <v>0</v>
      </c>
    </row>
    <row r="205" spans="1:14" ht="25.5" customHeight="1" hidden="1">
      <c r="A205" s="471" t="s">
        <v>264</v>
      </c>
      <c r="B205" s="4" t="s">
        <v>276</v>
      </c>
      <c r="C205" s="4" t="s">
        <v>278</v>
      </c>
      <c r="D205" s="4" t="s">
        <v>65</v>
      </c>
      <c r="E205" s="4" t="s">
        <v>206</v>
      </c>
      <c r="F205" s="220">
        <v>0</v>
      </c>
      <c r="G205" s="454"/>
      <c r="H205" s="454"/>
      <c r="I205" s="454"/>
      <c r="J205" s="454"/>
      <c r="K205" s="127"/>
      <c r="L205" s="517"/>
      <c r="M205" s="229">
        <v>0</v>
      </c>
      <c r="N205" s="240">
        <v>0</v>
      </c>
    </row>
    <row r="206" spans="1:14" ht="94.5" hidden="1">
      <c r="A206" s="471" t="s">
        <v>121</v>
      </c>
      <c r="B206" s="4" t="s">
        <v>276</v>
      </c>
      <c r="C206" s="4" t="s">
        <v>278</v>
      </c>
      <c r="D206" s="4" t="s">
        <v>43</v>
      </c>
      <c r="E206" s="4"/>
      <c r="F206" s="220">
        <v>0</v>
      </c>
      <c r="G206" s="454"/>
      <c r="H206" s="454"/>
      <c r="I206" s="454"/>
      <c r="J206" s="454"/>
      <c r="K206" s="127"/>
      <c r="L206" s="517">
        <f>L207</f>
        <v>0</v>
      </c>
      <c r="M206" s="229">
        <v>0</v>
      </c>
      <c r="N206" s="240">
        <v>0</v>
      </c>
    </row>
    <row r="207" spans="1:14" ht="15.75" hidden="1">
      <c r="A207" s="487" t="s">
        <v>201</v>
      </c>
      <c r="B207" s="4" t="s">
        <v>276</v>
      </c>
      <c r="C207" s="4" t="s">
        <v>278</v>
      </c>
      <c r="D207" s="4" t="s">
        <v>43</v>
      </c>
      <c r="E207" s="4" t="s">
        <v>169</v>
      </c>
      <c r="F207" s="220">
        <v>0</v>
      </c>
      <c r="G207" s="454"/>
      <c r="H207" s="454"/>
      <c r="I207" s="454"/>
      <c r="J207" s="454"/>
      <c r="K207" s="127"/>
      <c r="L207" s="517"/>
      <c r="M207" s="229">
        <v>0</v>
      </c>
      <c r="N207" s="240">
        <v>0</v>
      </c>
    </row>
    <row r="208" spans="1:14" ht="31.5" hidden="1">
      <c r="A208" s="471" t="s">
        <v>202</v>
      </c>
      <c r="B208" s="4" t="s">
        <v>276</v>
      </c>
      <c r="C208" s="4" t="s">
        <v>278</v>
      </c>
      <c r="D208" s="4" t="s">
        <v>67</v>
      </c>
      <c r="E208" s="4" t="s">
        <v>200</v>
      </c>
      <c r="F208" s="220">
        <v>0</v>
      </c>
      <c r="G208" s="454"/>
      <c r="H208" s="454"/>
      <c r="I208" s="454"/>
      <c r="J208" s="454"/>
      <c r="K208" s="127"/>
      <c r="L208" s="517">
        <v>50</v>
      </c>
      <c r="M208" s="229">
        <v>0</v>
      </c>
      <c r="N208" s="240">
        <v>0</v>
      </c>
    </row>
    <row r="209" spans="1:14" ht="31.5" hidden="1">
      <c r="A209" s="471" t="s">
        <v>207</v>
      </c>
      <c r="B209" s="4" t="s">
        <v>276</v>
      </c>
      <c r="C209" s="4" t="s">
        <v>278</v>
      </c>
      <c r="D209" s="4" t="s">
        <v>67</v>
      </c>
      <c r="E209" s="4" t="s">
        <v>265</v>
      </c>
      <c r="F209" s="219">
        <v>0</v>
      </c>
      <c r="G209" s="454"/>
      <c r="H209" s="454"/>
      <c r="I209" s="454"/>
      <c r="J209" s="454"/>
      <c r="K209" s="125"/>
      <c r="L209" s="516"/>
      <c r="M209" s="229">
        <v>0</v>
      </c>
      <c r="N209" s="240">
        <v>0</v>
      </c>
    </row>
    <row r="210" spans="1:14" ht="15.75" hidden="1">
      <c r="A210" s="471" t="s">
        <v>264</v>
      </c>
      <c r="B210" s="4" t="s">
        <v>276</v>
      </c>
      <c r="C210" s="4" t="s">
        <v>278</v>
      </c>
      <c r="D210" s="4" t="s">
        <v>67</v>
      </c>
      <c r="E210" s="4" t="s">
        <v>206</v>
      </c>
      <c r="F210" s="220">
        <v>0</v>
      </c>
      <c r="G210" s="454"/>
      <c r="H210" s="454"/>
      <c r="I210" s="454"/>
      <c r="J210" s="454"/>
      <c r="K210" s="127"/>
      <c r="L210" s="517"/>
      <c r="M210" s="229">
        <v>0</v>
      </c>
      <c r="N210" s="240">
        <v>0</v>
      </c>
    </row>
    <row r="211" spans="1:14" s="413" customFormat="1" ht="47.25">
      <c r="A211" s="493" t="s">
        <v>634</v>
      </c>
      <c r="B211" s="4" t="s">
        <v>276</v>
      </c>
      <c r="C211" s="4" t="s">
        <v>278</v>
      </c>
      <c r="D211" s="4" t="s">
        <v>635</v>
      </c>
      <c r="E211" s="4"/>
      <c r="F211" s="220">
        <v>905017.35</v>
      </c>
      <c r="G211" s="455"/>
      <c r="H211" s="455"/>
      <c r="I211" s="455"/>
      <c r="J211" s="455"/>
      <c r="K211" s="418">
        <v>2</v>
      </c>
      <c r="L211" s="526">
        <f>L212</f>
        <v>0</v>
      </c>
      <c r="M211" s="229">
        <f>M212</f>
        <v>0</v>
      </c>
      <c r="N211" s="240">
        <f>N212</f>
        <v>905017.35</v>
      </c>
    </row>
    <row r="212" spans="1:14" s="413" customFormat="1" ht="15.75">
      <c r="A212" s="165" t="s">
        <v>201</v>
      </c>
      <c r="B212" s="4" t="s">
        <v>276</v>
      </c>
      <c r="C212" s="4" t="s">
        <v>278</v>
      </c>
      <c r="D212" s="4" t="s">
        <v>635</v>
      </c>
      <c r="E212" s="4" t="s">
        <v>169</v>
      </c>
      <c r="F212" s="220">
        <v>905017.35</v>
      </c>
      <c r="G212" s="455"/>
      <c r="H212" s="455"/>
      <c r="I212" s="455"/>
      <c r="J212" s="455"/>
      <c r="K212" s="418">
        <v>2</v>
      </c>
      <c r="L212" s="526">
        <f>L217</f>
        <v>0</v>
      </c>
      <c r="M212" s="229">
        <f>'Ведомственные расходы'!N213</f>
        <v>0</v>
      </c>
      <c r="N212" s="240">
        <f>F212+M212</f>
        <v>905017.35</v>
      </c>
    </row>
    <row r="213" spans="1:14" ht="31.5">
      <c r="A213" s="471" t="s">
        <v>44</v>
      </c>
      <c r="B213" s="4" t="s">
        <v>276</v>
      </c>
      <c r="C213" s="4" t="s">
        <v>278</v>
      </c>
      <c r="D213" s="4" t="s">
        <v>126</v>
      </c>
      <c r="E213" s="4"/>
      <c r="F213" s="220">
        <v>151145.48</v>
      </c>
      <c r="G213" s="454"/>
      <c r="H213" s="454"/>
      <c r="I213" s="454"/>
      <c r="J213" s="454"/>
      <c r="K213" s="47">
        <v>2</v>
      </c>
      <c r="L213" s="517">
        <f>L214</f>
        <v>102</v>
      </c>
      <c r="M213" s="229">
        <f>M214</f>
        <v>0</v>
      </c>
      <c r="N213" s="240">
        <f>N214</f>
        <v>151145.48</v>
      </c>
    </row>
    <row r="214" spans="1:14" ht="15.75">
      <c r="A214" s="487" t="s">
        <v>201</v>
      </c>
      <c r="B214" s="4" t="s">
        <v>276</v>
      </c>
      <c r="C214" s="4" t="s">
        <v>278</v>
      </c>
      <c r="D214" s="4" t="s">
        <v>126</v>
      </c>
      <c r="E214" s="4" t="s">
        <v>169</v>
      </c>
      <c r="F214" s="229">
        <v>151145.48</v>
      </c>
      <c r="G214" s="454"/>
      <c r="H214" s="454"/>
      <c r="I214" s="454"/>
      <c r="J214" s="454"/>
      <c r="K214" s="47">
        <v>2</v>
      </c>
      <c r="L214" s="527">
        <v>102</v>
      </c>
      <c r="M214" s="229">
        <f>'Ведомственные расходы'!N215</f>
        <v>0</v>
      </c>
      <c r="N214" s="240">
        <f>F214+M214</f>
        <v>151145.48</v>
      </c>
    </row>
    <row r="215" spans="1:14" ht="31.5" hidden="1">
      <c r="A215" s="471" t="s">
        <v>202</v>
      </c>
      <c r="B215" s="4" t="s">
        <v>276</v>
      </c>
      <c r="C215" s="4" t="s">
        <v>278</v>
      </c>
      <c r="D215" s="4" t="s">
        <v>45</v>
      </c>
      <c r="E215" s="4" t="s">
        <v>200</v>
      </c>
      <c r="F215" s="229">
        <v>0</v>
      </c>
      <c r="G215" s="454"/>
      <c r="H215" s="454"/>
      <c r="I215" s="454"/>
      <c r="J215" s="454"/>
      <c r="K215" s="47"/>
      <c r="L215" s="527">
        <v>5</v>
      </c>
      <c r="M215" s="229">
        <v>0</v>
      </c>
      <c r="N215" s="240">
        <v>0</v>
      </c>
    </row>
    <row r="216" spans="1:14" ht="93" customHeight="1" hidden="1">
      <c r="A216" s="471" t="s">
        <v>207</v>
      </c>
      <c r="B216" s="4" t="s">
        <v>276</v>
      </c>
      <c r="C216" s="4" t="s">
        <v>278</v>
      </c>
      <c r="D216" s="4" t="s">
        <v>66</v>
      </c>
      <c r="E216" s="4" t="s">
        <v>265</v>
      </c>
      <c r="F216" s="229">
        <v>0</v>
      </c>
      <c r="G216" s="454"/>
      <c r="H216" s="454"/>
      <c r="I216" s="454"/>
      <c r="J216" s="454"/>
      <c r="K216" s="47"/>
      <c r="L216" s="527"/>
      <c r="M216" s="229">
        <v>0</v>
      </c>
      <c r="N216" s="240">
        <v>0</v>
      </c>
    </row>
    <row r="217" spans="1:14" ht="15.75" hidden="1">
      <c r="A217" s="471" t="s">
        <v>264</v>
      </c>
      <c r="B217" s="4" t="s">
        <v>276</v>
      </c>
      <c r="C217" s="4" t="s">
        <v>278</v>
      </c>
      <c r="D217" s="4" t="s">
        <v>66</v>
      </c>
      <c r="E217" s="4" t="s">
        <v>206</v>
      </c>
      <c r="F217" s="230">
        <v>0</v>
      </c>
      <c r="G217" s="454"/>
      <c r="H217" s="454"/>
      <c r="I217" s="454"/>
      <c r="J217" s="454"/>
      <c r="K217" s="166"/>
      <c r="L217" s="528">
        <f>L218</f>
        <v>0</v>
      </c>
      <c r="M217" s="229">
        <v>0</v>
      </c>
      <c r="N217" s="240">
        <v>0</v>
      </c>
    </row>
    <row r="218" spans="1:14" ht="31.5" hidden="1">
      <c r="A218" s="482" t="s">
        <v>205</v>
      </c>
      <c r="B218" s="55" t="s">
        <v>275</v>
      </c>
      <c r="C218" s="55" t="s">
        <v>274</v>
      </c>
      <c r="D218" s="55" t="s">
        <v>220</v>
      </c>
      <c r="E218" s="55"/>
      <c r="F218" s="230">
        <v>0</v>
      </c>
      <c r="G218" s="454"/>
      <c r="H218" s="454"/>
      <c r="I218" s="454"/>
      <c r="J218" s="454"/>
      <c r="K218" s="166"/>
      <c r="L218" s="528">
        <f>L219</f>
        <v>0</v>
      </c>
      <c r="M218" s="229">
        <v>0</v>
      </c>
      <c r="N218" s="240">
        <v>0</v>
      </c>
    </row>
    <row r="219" spans="1:14" ht="15.75" hidden="1">
      <c r="A219" s="483" t="s">
        <v>215</v>
      </c>
      <c r="B219" s="55" t="s">
        <v>275</v>
      </c>
      <c r="C219" s="55" t="s">
        <v>274</v>
      </c>
      <c r="D219" s="55" t="s">
        <v>221</v>
      </c>
      <c r="E219" s="55"/>
      <c r="F219" s="230">
        <v>0</v>
      </c>
      <c r="G219" s="454"/>
      <c r="H219" s="454"/>
      <c r="I219" s="454"/>
      <c r="J219" s="454"/>
      <c r="K219" s="166"/>
      <c r="L219" s="528">
        <f>L220</f>
        <v>0</v>
      </c>
      <c r="M219" s="229">
        <v>0</v>
      </c>
      <c r="N219" s="240">
        <v>0</v>
      </c>
    </row>
    <row r="220" spans="1:14" ht="31.5" hidden="1">
      <c r="A220" s="482" t="s">
        <v>219</v>
      </c>
      <c r="B220" s="55" t="s">
        <v>275</v>
      </c>
      <c r="C220" s="55" t="s">
        <v>274</v>
      </c>
      <c r="D220" s="55" t="s">
        <v>221</v>
      </c>
      <c r="E220" s="55" t="s">
        <v>218</v>
      </c>
      <c r="F220" s="230">
        <v>0</v>
      </c>
      <c r="G220" s="454"/>
      <c r="H220" s="454"/>
      <c r="I220" s="454"/>
      <c r="J220" s="454"/>
      <c r="K220" s="166"/>
      <c r="L220" s="528">
        <f>L221</f>
        <v>0</v>
      </c>
      <c r="M220" s="229">
        <v>0</v>
      </c>
      <c r="N220" s="240">
        <v>0</v>
      </c>
    </row>
    <row r="221" spans="1:14" ht="15.75" hidden="1">
      <c r="A221" s="483" t="s">
        <v>266</v>
      </c>
      <c r="B221" s="55" t="s">
        <v>275</v>
      </c>
      <c r="C221" s="55" t="s">
        <v>274</v>
      </c>
      <c r="D221" s="55" t="s">
        <v>221</v>
      </c>
      <c r="E221" s="55" t="s">
        <v>484</v>
      </c>
      <c r="F221" s="230">
        <v>0</v>
      </c>
      <c r="G221" s="454"/>
      <c r="H221" s="454"/>
      <c r="I221" s="454"/>
      <c r="J221" s="454"/>
      <c r="K221" s="166"/>
      <c r="L221" s="528"/>
      <c r="M221" s="229">
        <v>0</v>
      </c>
      <c r="N221" s="240">
        <v>0</v>
      </c>
    </row>
    <row r="222" spans="1:14" ht="47.25">
      <c r="A222" s="493" t="s">
        <v>587</v>
      </c>
      <c r="B222" s="4" t="s">
        <v>276</v>
      </c>
      <c r="C222" s="4" t="s">
        <v>278</v>
      </c>
      <c r="D222" s="4" t="s">
        <v>586</v>
      </c>
      <c r="E222" s="4"/>
      <c r="F222" s="220">
        <v>168512.8</v>
      </c>
      <c r="G222" s="454"/>
      <c r="H222" s="454"/>
      <c r="I222" s="454"/>
      <c r="J222" s="454"/>
      <c r="K222" s="47">
        <v>2</v>
      </c>
      <c r="L222" s="517">
        <f>L223</f>
        <v>1027.7</v>
      </c>
      <c r="M222" s="229">
        <f>M223</f>
        <v>0</v>
      </c>
      <c r="N222" s="240">
        <f>N223</f>
        <v>168512.8</v>
      </c>
    </row>
    <row r="223" spans="1:14" ht="15.75">
      <c r="A223" s="165" t="s">
        <v>201</v>
      </c>
      <c r="B223" s="4" t="s">
        <v>276</v>
      </c>
      <c r="C223" s="4" t="s">
        <v>278</v>
      </c>
      <c r="D223" s="4" t="s">
        <v>586</v>
      </c>
      <c r="E223" s="4" t="s">
        <v>169</v>
      </c>
      <c r="F223" s="220">
        <v>168512.8</v>
      </c>
      <c r="G223" s="454"/>
      <c r="H223" s="454"/>
      <c r="I223" s="454"/>
      <c r="J223" s="454"/>
      <c r="K223" s="47">
        <v>2</v>
      </c>
      <c r="L223" s="517">
        <f>L229</f>
        <v>1027.7</v>
      </c>
      <c r="M223" s="229">
        <f>'Ведомственные расходы'!N224</f>
        <v>0</v>
      </c>
      <c r="N223" s="240">
        <f>F223+M223</f>
        <v>168512.8</v>
      </c>
    </row>
    <row r="224" spans="1:14" s="379" customFormat="1" ht="66" customHeight="1">
      <c r="A224" s="494" t="s">
        <v>611</v>
      </c>
      <c r="B224" s="374" t="s">
        <v>276</v>
      </c>
      <c r="C224" s="374" t="s">
        <v>278</v>
      </c>
      <c r="D224" s="374" t="s">
        <v>612</v>
      </c>
      <c r="E224" s="362"/>
      <c r="F224" s="375">
        <v>3000</v>
      </c>
      <c r="G224" s="455"/>
      <c r="H224" s="455"/>
      <c r="I224" s="536"/>
      <c r="J224" s="536"/>
      <c r="K224" s="536"/>
      <c r="L224" s="536"/>
      <c r="M224" s="229">
        <f aca="true" t="shared" si="12" ref="M224:N227">M225</f>
        <v>0</v>
      </c>
      <c r="N224" s="240">
        <f t="shared" si="12"/>
        <v>3000</v>
      </c>
    </row>
    <row r="225" spans="1:14" s="379" customFormat="1" ht="50.25" customHeight="1">
      <c r="A225" s="495" t="s">
        <v>672</v>
      </c>
      <c r="B225" s="374" t="s">
        <v>276</v>
      </c>
      <c r="C225" s="374" t="s">
        <v>278</v>
      </c>
      <c r="D225" s="374" t="s">
        <v>653</v>
      </c>
      <c r="E225" s="362"/>
      <c r="F225" s="375">
        <v>3000</v>
      </c>
      <c r="G225" s="455"/>
      <c r="H225" s="455"/>
      <c r="I225" s="536"/>
      <c r="J225" s="536"/>
      <c r="K225" s="536"/>
      <c r="L225" s="536"/>
      <c r="M225" s="229">
        <f t="shared" si="12"/>
        <v>0</v>
      </c>
      <c r="N225" s="240">
        <f t="shared" si="12"/>
        <v>3000</v>
      </c>
    </row>
    <row r="226" spans="1:14" s="379" customFormat="1" ht="50.25" customHeight="1">
      <c r="A226" s="494" t="s">
        <v>609</v>
      </c>
      <c r="B226" s="374" t="s">
        <v>276</v>
      </c>
      <c r="C226" s="374" t="s">
        <v>278</v>
      </c>
      <c r="D226" s="374" t="s">
        <v>654</v>
      </c>
      <c r="E226" s="362"/>
      <c r="F226" s="375">
        <v>3000</v>
      </c>
      <c r="G226" s="455"/>
      <c r="H226" s="455"/>
      <c r="I226" s="536"/>
      <c r="J226" s="536"/>
      <c r="K226" s="536"/>
      <c r="L226" s="536"/>
      <c r="M226" s="229">
        <f t="shared" si="12"/>
        <v>0</v>
      </c>
      <c r="N226" s="240">
        <f t="shared" si="12"/>
        <v>3000</v>
      </c>
    </row>
    <row r="227" spans="1:14" s="379" customFormat="1" ht="50.25" customHeight="1">
      <c r="A227" s="496" t="s">
        <v>610</v>
      </c>
      <c r="B227" s="374" t="s">
        <v>276</v>
      </c>
      <c r="C227" s="374" t="s">
        <v>278</v>
      </c>
      <c r="D227" s="377" t="s">
        <v>655</v>
      </c>
      <c r="E227" s="377"/>
      <c r="F227" s="378">
        <v>3000</v>
      </c>
      <c r="G227" s="537"/>
      <c r="H227" s="537"/>
      <c r="I227" s="538"/>
      <c r="J227" s="538"/>
      <c r="K227" s="538"/>
      <c r="L227" s="536"/>
      <c r="M227" s="229">
        <f t="shared" si="12"/>
        <v>0</v>
      </c>
      <c r="N227" s="240">
        <f t="shared" si="12"/>
        <v>3000</v>
      </c>
    </row>
    <row r="228" spans="1:14" s="379" customFormat="1" ht="30" customHeight="1">
      <c r="A228" s="496" t="s">
        <v>201</v>
      </c>
      <c r="B228" s="4" t="s">
        <v>276</v>
      </c>
      <c r="C228" s="4" t="s">
        <v>278</v>
      </c>
      <c r="D228" s="377" t="s">
        <v>655</v>
      </c>
      <c r="E228" s="362" t="s">
        <v>169</v>
      </c>
      <c r="F228" s="375">
        <v>3000</v>
      </c>
      <c r="G228" s="455"/>
      <c r="H228" s="455"/>
      <c r="I228" s="536"/>
      <c r="J228" s="536"/>
      <c r="K228" s="536"/>
      <c r="L228" s="536"/>
      <c r="M228" s="229">
        <f>'Ведомственные расходы'!N229</f>
        <v>0</v>
      </c>
      <c r="N228" s="240">
        <f>F228+M228</f>
        <v>3000</v>
      </c>
    </row>
    <row r="229" spans="1:14" ht="15.75">
      <c r="A229" s="467" t="s">
        <v>222</v>
      </c>
      <c r="B229" s="58" t="s">
        <v>275</v>
      </c>
      <c r="C229" s="58"/>
      <c r="D229" s="58"/>
      <c r="E229" s="58"/>
      <c r="F229" s="231">
        <v>1165003.97</v>
      </c>
      <c r="G229" s="454"/>
      <c r="H229" s="454"/>
      <c r="I229" s="454"/>
      <c r="J229" s="454"/>
      <c r="K229" s="167">
        <v>112</v>
      </c>
      <c r="L229" s="529">
        <f aca="true" t="shared" si="13" ref="L229:N232">L230</f>
        <v>1027.7</v>
      </c>
      <c r="M229" s="451">
        <f t="shared" si="13"/>
        <v>858670</v>
      </c>
      <c r="N229" s="508">
        <f t="shared" si="13"/>
        <v>2023673.97</v>
      </c>
    </row>
    <row r="230" spans="1:14" ht="15.75">
      <c r="A230" s="468" t="s">
        <v>298</v>
      </c>
      <c r="B230" s="18" t="s">
        <v>275</v>
      </c>
      <c r="C230" s="18" t="s">
        <v>274</v>
      </c>
      <c r="D230" s="18"/>
      <c r="E230" s="18"/>
      <c r="F230" s="232">
        <v>1165003.97</v>
      </c>
      <c r="G230" s="454"/>
      <c r="H230" s="454"/>
      <c r="I230" s="454"/>
      <c r="J230" s="454"/>
      <c r="K230" s="168">
        <v>112</v>
      </c>
      <c r="L230" s="530">
        <f t="shared" si="13"/>
        <v>1027.7</v>
      </c>
      <c r="M230" s="509">
        <f t="shared" si="13"/>
        <v>858670</v>
      </c>
      <c r="N230" s="510">
        <f t="shared" si="13"/>
        <v>2023673.97</v>
      </c>
    </row>
    <row r="231" spans="1:14" ht="47.25">
      <c r="A231" s="469" t="s">
        <v>531</v>
      </c>
      <c r="B231" s="7" t="s">
        <v>275</v>
      </c>
      <c r="C231" s="7" t="s">
        <v>274</v>
      </c>
      <c r="D231" s="7" t="s">
        <v>125</v>
      </c>
      <c r="E231" s="7"/>
      <c r="F231" s="233">
        <v>1165003.97</v>
      </c>
      <c r="G231" s="454"/>
      <c r="H231" s="454"/>
      <c r="I231" s="454"/>
      <c r="J231" s="454"/>
      <c r="K231" s="169">
        <v>112</v>
      </c>
      <c r="L231" s="531">
        <f t="shared" si="13"/>
        <v>1027.7</v>
      </c>
      <c r="M231" s="229">
        <f t="shared" si="13"/>
        <v>858670</v>
      </c>
      <c r="N231" s="240">
        <f t="shared" si="13"/>
        <v>2023673.97</v>
      </c>
    </row>
    <row r="232" spans="1:14" ht="31.5">
      <c r="A232" s="469" t="s">
        <v>533</v>
      </c>
      <c r="B232" s="7" t="s">
        <v>275</v>
      </c>
      <c r="C232" s="7" t="s">
        <v>274</v>
      </c>
      <c r="D232" s="7" t="s">
        <v>124</v>
      </c>
      <c r="E232" s="7"/>
      <c r="F232" s="233">
        <v>1165003.97</v>
      </c>
      <c r="G232" s="454"/>
      <c r="H232" s="454"/>
      <c r="I232" s="454"/>
      <c r="J232" s="454"/>
      <c r="K232" s="169">
        <v>112</v>
      </c>
      <c r="L232" s="531">
        <f t="shared" si="13"/>
        <v>1027.7</v>
      </c>
      <c r="M232" s="229">
        <f t="shared" si="13"/>
        <v>858670</v>
      </c>
      <c r="N232" s="240">
        <f t="shared" si="13"/>
        <v>2023673.97</v>
      </c>
    </row>
    <row r="233" spans="1:14" ht="31.5">
      <c r="A233" s="107" t="s">
        <v>162</v>
      </c>
      <c r="B233" s="7" t="s">
        <v>275</v>
      </c>
      <c r="C233" s="7" t="s">
        <v>274</v>
      </c>
      <c r="D233" s="7" t="s">
        <v>123</v>
      </c>
      <c r="E233" s="7"/>
      <c r="F233" s="233">
        <v>1165003.97</v>
      </c>
      <c r="G233" s="454"/>
      <c r="H233" s="454"/>
      <c r="I233" s="454"/>
      <c r="J233" s="454"/>
      <c r="K233" s="169">
        <v>112</v>
      </c>
      <c r="L233" s="531">
        <f>L234+L239</f>
        <v>1027.7</v>
      </c>
      <c r="M233" s="229">
        <f>M234+M236</f>
        <v>858670</v>
      </c>
      <c r="N233" s="240">
        <f>N234+N236</f>
        <v>2023673.97</v>
      </c>
    </row>
    <row r="234" spans="1:14" ht="15.75">
      <c r="A234" s="107" t="s">
        <v>163</v>
      </c>
      <c r="B234" s="7" t="s">
        <v>275</v>
      </c>
      <c r="C234" s="7" t="s">
        <v>274</v>
      </c>
      <c r="D234" s="7" t="s">
        <v>122</v>
      </c>
      <c r="E234" s="7"/>
      <c r="F234" s="233">
        <v>1004668.97</v>
      </c>
      <c r="G234" s="454"/>
      <c r="H234" s="454"/>
      <c r="I234" s="454"/>
      <c r="J234" s="454"/>
      <c r="K234" s="169">
        <v>112</v>
      </c>
      <c r="L234" s="531">
        <f>L237</f>
        <v>977.7</v>
      </c>
      <c r="M234" s="229">
        <f>M235</f>
        <v>858670</v>
      </c>
      <c r="N234" s="240">
        <f>N235</f>
        <v>1863338.97</v>
      </c>
    </row>
    <row r="235" spans="1:14" ht="31.5">
      <c r="A235" s="107" t="s">
        <v>253</v>
      </c>
      <c r="B235" s="7" t="s">
        <v>275</v>
      </c>
      <c r="C235" s="7" t="s">
        <v>274</v>
      </c>
      <c r="D235" s="7" t="s">
        <v>122</v>
      </c>
      <c r="E235" s="7" t="s">
        <v>218</v>
      </c>
      <c r="F235" s="233">
        <v>1004668.97</v>
      </c>
      <c r="G235" s="454"/>
      <c r="H235" s="454"/>
      <c r="I235" s="454"/>
      <c r="J235" s="454"/>
      <c r="K235" s="169">
        <v>112</v>
      </c>
      <c r="L235" s="531">
        <v>977.7</v>
      </c>
      <c r="M235" s="229">
        <f>'Ведомственные расходы'!N236</f>
        <v>858670</v>
      </c>
      <c r="N235" s="240">
        <f>F235+M235</f>
        <v>1863338.97</v>
      </c>
    </row>
    <row r="236" spans="1:14" s="413" customFormat="1" ht="31.5">
      <c r="A236" s="107" t="s">
        <v>621</v>
      </c>
      <c r="B236" s="7" t="s">
        <v>275</v>
      </c>
      <c r="C236" s="7" t="s">
        <v>274</v>
      </c>
      <c r="D236" s="7" t="s">
        <v>620</v>
      </c>
      <c r="E236" s="7"/>
      <c r="F236" s="233">
        <v>160335</v>
      </c>
      <c r="G236" s="455"/>
      <c r="H236" s="455"/>
      <c r="I236" s="455"/>
      <c r="J236" s="455"/>
      <c r="K236" s="417">
        <v>112</v>
      </c>
      <c r="L236" s="532">
        <v>977.7</v>
      </c>
      <c r="M236" s="229">
        <f>M237</f>
        <v>0</v>
      </c>
      <c r="N236" s="240">
        <f>N237</f>
        <v>160335</v>
      </c>
    </row>
    <row r="237" spans="1:14" s="413" customFormat="1" ht="31.5">
      <c r="A237" s="107" t="s">
        <v>253</v>
      </c>
      <c r="B237" s="7" t="s">
        <v>275</v>
      </c>
      <c r="C237" s="7" t="s">
        <v>274</v>
      </c>
      <c r="D237" s="7" t="s">
        <v>620</v>
      </c>
      <c r="E237" s="7" t="s">
        <v>218</v>
      </c>
      <c r="F237" s="233">
        <v>160335</v>
      </c>
      <c r="G237" s="455"/>
      <c r="H237" s="455"/>
      <c r="I237" s="455"/>
      <c r="J237" s="455"/>
      <c r="K237" s="417">
        <v>112</v>
      </c>
      <c r="L237" s="532">
        <v>977.7</v>
      </c>
      <c r="M237" s="229">
        <f>'Ведомственные расходы'!N241</f>
        <v>0</v>
      </c>
      <c r="N237" s="240">
        <f>F237+M237</f>
        <v>160335</v>
      </c>
    </row>
    <row r="238" spans="1:14" ht="31.5" hidden="1">
      <c r="A238" s="107" t="s">
        <v>47</v>
      </c>
      <c r="B238" s="7" t="s">
        <v>275</v>
      </c>
      <c r="C238" s="7" t="s">
        <v>274</v>
      </c>
      <c r="D238" s="7" t="s">
        <v>48</v>
      </c>
      <c r="E238" s="7"/>
      <c r="F238" s="233">
        <v>0</v>
      </c>
      <c r="G238" s="454"/>
      <c r="H238" s="454"/>
      <c r="I238" s="454"/>
      <c r="J238" s="454"/>
      <c r="K238" s="169"/>
      <c r="L238" s="531">
        <v>623.4</v>
      </c>
      <c r="M238" s="509">
        <v>0</v>
      </c>
      <c r="N238" s="510">
        <v>0</v>
      </c>
    </row>
    <row r="239" spans="1:14" ht="31.5" hidden="1">
      <c r="A239" s="107" t="s">
        <v>253</v>
      </c>
      <c r="B239" s="7" t="s">
        <v>275</v>
      </c>
      <c r="C239" s="7" t="s">
        <v>274</v>
      </c>
      <c r="D239" s="7" t="s">
        <v>48</v>
      </c>
      <c r="E239" s="7" t="s">
        <v>218</v>
      </c>
      <c r="F239" s="233">
        <v>0</v>
      </c>
      <c r="G239" s="454"/>
      <c r="H239" s="454"/>
      <c r="I239" s="454"/>
      <c r="J239" s="454"/>
      <c r="K239" s="169"/>
      <c r="L239" s="531">
        <v>50</v>
      </c>
      <c r="M239" s="509">
        <v>0</v>
      </c>
      <c r="N239" s="510">
        <v>0</v>
      </c>
    </row>
    <row r="240" spans="1:14" ht="31.5" hidden="1">
      <c r="A240" s="107" t="s">
        <v>253</v>
      </c>
      <c r="B240" s="7" t="s">
        <v>275</v>
      </c>
      <c r="C240" s="7" t="s">
        <v>274</v>
      </c>
      <c r="D240" s="7" t="s">
        <v>588</v>
      </c>
      <c r="E240" s="7" t="s">
        <v>218</v>
      </c>
      <c r="F240" s="233">
        <v>0</v>
      </c>
      <c r="G240" s="454"/>
      <c r="H240" s="454"/>
      <c r="I240" s="454"/>
      <c r="J240" s="454"/>
      <c r="K240" s="169"/>
      <c r="L240" s="531">
        <v>50</v>
      </c>
      <c r="M240" s="509">
        <v>0</v>
      </c>
      <c r="N240" s="510">
        <v>0</v>
      </c>
    </row>
    <row r="241" spans="1:14" ht="15.75" hidden="1">
      <c r="A241" s="467" t="s">
        <v>166</v>
      </c>
      <c r="B241" s="19" t="s">
        <v>297</v>
      </c>
      <c r="C241" s="19"/>
      <c r="D241" s="19"/>
      <c r="E241" s="19"/>
      <c r="F241" s="224">
        <v>0</v>
      </c>
      <c r="G241" s="454"/>
      <c r="H241" s="454"/>
      <c r="I241" s="454"/>
      <c r="J241" s="454"/>
      <c r="K241" s="144"/>
      <c r="L241" s="521">
        <f aca="true" t="shared" si="14" ref="L241:L246">L242</f>
        <v>9</v>
      </c>
      <c r="M241" s="451">
        <f aca="true" t="shared" si="15" ref="M241:N246">M242</f>
        <v>0</v>
      </c>
      <c r="N241" s="508">
        <f t="shared" si="15"/>
        <v>0</v>
      </c>
    </row>
    <row r="242" spans="1:14" ht="15.75" hidden="1">
      <c r="A242" s="468" t="s">
        <v>165</v>
      </c>
      <c r="B242" s="12" t="s">
        <v>297</v>
      </c>
      <c r="C242" s="12" t="s">
        <v>277</v>
      </c>
      <c r="D242" s="12"/>
      <c r="E242" s="12"/>
      <c r="F242" s="219">
        <v>0</v>
      </c>
      <c r="G242" s="454"/>
      <c r="H242" s="454"/>
      <c r="I242" s="454"/>
      <c r="J242" s="454"/>
      <c r="K242" s="125"/>
      <c r="L242" s="516">
        <f t="shared" si="14"/>
        <v>9</v>
      </c>
      <c r="M242" s="509">
        <f t="shared" si="15"/>
        <v>0</v>
      </c>
      <c r="N242" s="510">
        <f t="shared" si="15"/>
        <v>0</v>
      </c>
    </row>
    <row r="243" spans="1:14" ht="47.25" hidden="1">
      <c r="A243" s="107" t="s">
        <v>531</v>
      </c>
      <c r="B243" s="4" t="s">
        <v>297</v>
      </c>
      <c r="C243" s="4" t="s">
        <v>277</v>
      </c>
      <c r="D243" s="4" t="s">
        <v>125</v>
      </c>
      <c r="E243" s="4"/>
      <c r="F243" s="220">
        <v>0</v>
      </c>
      <c r="G243" s="454"/>
      <c r="H243" s="454"/>
      <c r="I243" s="454"/>
      <c r="J243" s="454"/>
      <c r="K243" s="127"/>
      <c r="L243" s="517">
        <f t="shared" si="14"/>
        <v>9</v>
      </c>
      <c r="M243" s="229">
        <f t="shared" si="15"/>
        <v>0</v>
      </c>
      <c r="N243" s="240">
        <f t="shared" si="15"/>
        <v>0</v>
      </c>
    </row>
    <row r="244" spans="1:14" ht="47.25" hidden="1">
      <c r="A244" s="107" t="s">
        <v>536</v>
      </c>
      <c r="B244" s="4" t="s">
        <v>297</v>
      </c>
      <c r="C244" s="4" t="s">
        <v>277</v>
      </c>
      <c r="D244" s="4" t="s">
        <v>139</v>
      </c>
      <c r="E244" s="4"/>
      <c r="F244" s="220">
        <v>0</v>
      </c>
      <c r="G244" s="454"/>
      <c r="H244" s="454"/>
      <c r="I244" s="454"/>
      <c r="J244" s="454"/>
      <c r="K244" s="127"/>
      <c r="L244" s="517">
        <f t="shared" si="14"/>
        <v>9</v>
      </c>
      <c r="M244" s="229">
        <f t="shared" si="15"/>
        <v>0</v>
      </c>
      <c r="N244" s="240">
        <f t="shared" si="15"/>
        <v>0</v>
      </c>
    </row>
    <row r="245" spans="1:14" ht="31.5" hidden="1">
      <c r="A245" s="107" t="s">
        <v>50</v>
      </c>
      <c r="B245" s="4" t="s">
        <v>297</v>
      </c>
      <c r="C245" s="4" t="s">
        <v>277</v>
      </c>
      <c r="D245" s="4" t="s">
        <v>138</v>
      </c>
      <c r="E245" s="4"/>
      <c r="F245" s="220">
        <v>0</v>
      </c>
      <c r="G245" s="454"/>
      <c r="H245" s="454"/>
      <c r="I245" s="454"/>
      <c r="J245" s="454"/>
      <c r="K245" s="127"/>
      <c r="L245" s="517">
        <f t="shared" si="14"/>
        <v>9</v>
      </c>
      <c r="M245" s="229">
        <f t="shared" si="15"/>
        <v>0</v>
      </c>
      <c r="N245" s="240">
        <f t="shared" si="15"/>
        <v>0</v>
      </c>
    </row>
    <row r="246" spans="1:14" ht="31.5" hidden="1">
      <c r="A246" s="107" t="s">
        <v>51</v>
      </c>
      <c r="B246" s="4" t="s">
        <v>297</v>
      </c>
      <c r="C246" s="4" t="s">
        <v>277</v>
      </c>
      <c r="D246" s="4" t="s">
        <v>137</v>
      </c>
      <c r="E246" s="4"/>
      <c r="F246" s="220">
        <v>0</v>
      </c>
      <c r="G246" s="454"/>
      <c r="H246" s="454"/>
      <c r="I246" s="454"/>
      <c r="J246" s="454"/>
      <c r="K246" s="127"/>
      <c r="L246" s="517">
        <f t="shared" si="14"/>
        <v>9</v>
      </c>
      <c r="M246" s="229">
        <f t="shared" si="15"/>
        <v>0</v>
      </c>
      <c r="N246" s="240">
        <f t="shared" si="15"/>
        <v>0</v>
      </c>
    </row>
    <row r="247" spans="1:14" ht="15.75" hidden="1">
      <c r="A247" s="474" t="s">
        <v>201</v>
      </c>
      <c r="B247" s="4" t="s">
        <v>297</v>
      </c>
      <c r="C247" s="4" t="s">
        <v>277</v>
      </c>
      <c r="D247" s="4" t="s">
        <v>137</v>
      </c>
      <c r="E247" s="4" t="s">
        <v>169</v>
      </c>
      <c r="F247" s="220">
        <v>0</v>
      </c>
      <c r="G247" s="454"/>
      <c r="H247" s="454"/>
      <c r="I247" s="454"/>
      <c r="J247" s="454"/>
      <c r="K247" s="127"/>
      <c r="L247" s="517">
        <v>9</v>
      </c>
      <c r="M247" s="229">
        <f>'Ведомственные расходы'!N248</f>
        <v>0</v>
      </c>
      <c r="N247" s="240">
        <f>F247+M247</f>
        <v>0</v>
      </c>
    </row>
    <row r="248" spans="1:14" ht="31.5" hidden="1">
      <c r="A248" s="107" t="s">
        <v>202</v>
      </c>
      <c r="B248" s="4" t="s">
        <v>297</v>
      </c>
      <c r="C248" s="4" t="s">
        <v>277</v>
      </c>
      <c r="D248" s="4" t="s">
        <v>52</v>
      </c>
      <c r="E248" s="4" t="s">
        <v>200</v>
      </c>
      <c r="F248" s="220">
        <v>0</v>
      </c>
      <c r="G248" s="454"/>
      <c r="H248" s="454"/>
      <c r="I248" s="454"/>
      <c r="J248" s="454"/>
      <c r="K248" s="127"/>
      <c r="L248" s="517">
        <v>9</v>
      </c>
      <c r="M248" s="509">
        <v>0</v>
      </c>
      <c r="N248" s="510">
        <v>0</v>
      </c>
    </row>
    <row r="249" spans="1:14" ht="16.5" thickBot="1">
      <c r="A249" s="497" t="s">
        <v>283</v>
      </c>
      <c r="B249" s="499"/>
      <c r="C249" s="499"/>
      <c r="D249" s="499"/>
      <c r="E249" s="499"/>
      <c r="F249" s="500">
        <v>6498118.18</v>
      </c>
      <c r="G249" s="539"/>
      <c r="H249" s="539"/>
      <c r="I249" s="539"/>
      <c r="J249" s="539"/>
      <c r="K249" s="502">
        <v>238</v>
      </c>
      <c r="L249" s="540">
        <f>L241+L229+L136+L109+L95+L86+L10</f>
        <v>3869.1000000000004</v>
      </c>
      <c r="M249" s="255">
        <f>'Ведомственные расходы'!N250</f>
        <v>1068000</v>
      </c>
      <c r="N249" s="254">
        <f>F249+M249</f>
        <v>7566118.18</v>
      </c>
    </row>
    <row r="250" spans="2:5" ht="12.75">
      <c r="B250" s="172"/>
      <c r="C250" s="172"/>
      <c r="D250" s="172"/>
      <c r="E250" s="172"/>
    </row>
    <row r="251" spans="2:5" ht="12.75">
      <c r="B251" s="172"/>
      <c r="C251" s="172"/>
      <c r="D251" s="172"/>
      <c r="E251" s="172"/>
    </row>
    <row r="252" spans="2:5" ht="12.75">
      <c r="B252" s="172"/>
      <c r="C252" s="172"/>
      <c r="D252" s="172"/>
      <c r="E252" s="172"/>
    </row>
    <row r="253" spans="2:5" ht="12.75">
      <c r="B253" s="172"/>
      <c r="C253" s="172"/>
      <c r="D253" s="172"/>
      <c r="E253" s="172"/>
    </row>
    <row r="254" spans="2:5" ht="12.75">
      <c r="B254" s="172"/>
      <c r="C254" s="172"/>
      <c r="D254" s="172"/>
      <c r="E254" s="172"/>
    </row>
    <row r="255" spans="2:5" ht="12.75">
      <c r="B255" s="172"/>
      <c r="C255" s="172"/>
      <c r="D255" s="172"/>
      <c r="E255" s="172"/>
    </row>
    <row r="256" spans="2:5" ht="12.75">
      <c r="B256" s="172"/>
      <c r="C256" s="172"/>
      <c r="D256" s="172"/>
      <c r="E256" s="172"/>
    </row>
    <row r="257" spans="2:5" ht="12.75">
      <c r="B257" s="172"/>
      <c r="C257" s="172"/>
      <c r="D257" s="172"/>
      <c r="E257" s="172"/>
    </row>
    <row r="258" spans="2:5" ht="12.75">
      <c r="B258" s="172"/>
      <c r="C258" s="172"/>
      <c r="D258" s="172"/>
      <c r="E258" s="172"/>
    </row>
    <row r="259" spans="2:5" ht="12.75">
      <c r="B259" s="172"/>
      <c r="C259" s="172"/>
      <c r="D259" s="172"/>
      <c r="E259" s="172"/>
    </row>
    <row r="260" spans="2:5" ht="12.75">
      <c r="B260" s="172"/>
      <c r="C260" s="172"/>
      <c r="D260" s="172"/>
      <c r="E260" s="172"/>
    </row>
    <row r="261" spans="2:5" ht="12.75">
      <c r="B261" s="172"/>
      <c r="C261" s="172"/>
      <c r="D261" s="172"/>
      <c r="E261" s="172"/>
    </row>
    <row r="262" spans="2:5" ht="12.75">
      <c r="B262" s="172"/>
      <c r="C262" s="172"/>
      <c r="D262" s="172"/>
      <c r="E262" s="172"/>
    </row>
    <row r="263" spans="2:5" ht="12.75">
      <c r="B263" s="172"/>
      <c r="C263" s="172"/>
      <c r="D263" s="172"/>
      <c r="E263" s="172"/>
    </row>
    <row r="264" spans="2:5" ht="12.75">
      <c r="B264" s="172"/>
      <c r="C264" s="172"/>
      <c r="D264" s="172"/>
      <c r="E264" s="172"/>
    </row>
    <row r="265" spans="2:5" ht="12.75">
      <c r="B265" s="172"/>
      <c r="C265" s="172"/>
      <c r="D265" s="172"/>
      <c r="E265" s="172"/>
    </row>
    <row r="266" spans="2:5" ht="12.75">
      <c r="B266" s="172"/>
      <c r="C266" s="172"/>
      <c r="D266" s="172"/>
      <c r="E266" s="172"/>
    </row>
    <row r="267" spans="2:5" ht="12.75">
      <c r="B267" s="172"/>
      <c r="C267" s="172"/>
      <c r="D267" s="172"/>
      <c r="E267" s="172"/>
    </row>
    <row r="268" spans="2:5" ht="12.75">
      <c r="B268" s="172"/>
      <c r="C268" s="172"/>
      <c r="D268" s="172"/>
      <c r="E268" s="172"/>
    </row>
    <row r="269" spans="2:5" ht="12.75">
      <c r="B269" s="172"/>
      <c r="C269" s="172"/>
      <c r="D269" s="172"/>
      <c r="E269" s="172"/>
    </row>
    <row r="270" spans="2:5" ht="12.75">
      <c r="B270" s="172"/>
      <c r="C270" s="172"/>
      <c r="D270" s="172"/>
      <c r="E270" s="172"/>
    </row>
    <row r="271" spans="2:5" ht="12.75">
      <c r="B271" s="172"/>
      <c r="C271" s="172"/>
      <c r="D271" s="172"/>
      <c r="E271" s="172"/>
    </row>
    <row r="272" spans="2:5" ht="12.75">
      <c r="B272" s="172"/>
      <c r="C272" s="172"/>
      <c r="D272" s="172"/>
      <c r="E272" s="172"/>
    </row>
    <row r="273" spans="2:5" ht="12.75">
      <c r="B273" s="172"/>
      <c r="C273" s="172"/>
      <c r="D273" s="172"/>
      <c r="E273" s="172"/>
    </row>
    <row r="274" spans="2:5" ht="12.75">
      <c r="B274" s="172"/>
      <c r="C274" s="172"/>
      <c r="D274" s="172"/>
      <c r="E274" s="172"/>
    </row>
    <row r="275" spans="2:5" ht="12.75">
      <c r="B275" s="172"/>
      <c r="C275" s="172"/>
      <c r="D275" s="172"/>
      <c r="E275" s="172"/>
    </row>
    <row r="276" spans="2:5" ht="12.75">
      <c r="B276" s="172"/>
      <c r="C276" s="172"/>
      <c r="D276" s="172"/>
      <c r="E276" s="172"/>
    </row>
    <row r="277" spans="2:5" ht="12.75">
      <c r="B277" s="172"/>
      <c r="C277" s="172"/>
      <c r="D277" s="172"/>
      <c r="E277" s="172"/>
    </row>
  </sheetData>
  <sheetProtection/>
  <mergeCells count="7">
    <mergeCell ref="A7:N7"/>
    <mergeCell ref="A6:F6"/>
    <mergeCell ref="A4:F4"/>
    <mergeCell ref="A5:F5"/>
    <mergeCell ref="A1:N1"/>
    <mergeCell ref="A2:N2"/>
    <mergeCell ref="A3:N3"/>
  </mergeCells>
  <printOptions/>
  <pageMargins left="0.33" right="0.25" top="0.27" bottom="0.41" header="0.37" footer="0.31"/>
  <pageSetup fitToHeight="0" fitToWidth="1" horizontalDpi="600" verticalDpi="600" orientation="portrait" paperSize="9" scale="58" r:id="rId1"/>
  <rowBreaks count="1" manualBreakCount="1">
    <brk id="5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274"/>
  <sheetViews>
    <sheetView view="pageBreakPreview" zoomScale="75" zoomScaleNormal="75" zoomScaleSheetLayoutView="75" zoomScalePageLayoutView="0" workbookViewId="0" topLeftCell="A186">
      <selection activeCell="A219" sqref="A219:L219"/>
    </sheetView>
  </sheetViews>
  <sheetFormatPr defaultColWidth="9.00390625" defaultRowHeight="12.75"/>
  <cols>
    <col min="1" max="1" width="85.25390625" style="117" customWidth="1"/>
    <col min="2" max="2" width="8.375" style="117" customWidth="1"/>
    <col min="3" max="3" width="9.25390625" style="117" customWidth="1"/>
    <col min="4" max="4" width="15.375" style="117" customWidth="1"/>
    <col min="5" max="5" width="9.125" style="117" customWidth="1"/>
    <col min="6" max="6" width="13.125" style="237" customWidth="1"/>
    <col min="7" max="7" width="10.75390625" style="237" hidden="1" customWidth="1"/>
    <col min="8" max="10" width="9.875" style="237" hidden="1" customWidth="1"/>
    <col min="11" max="11" width="11.875" style="237" hidden="1" customWidth="1"/>
    <col min="12" max="12" width="13.00390625" style="237" customWidth="1"/>
    <col min="13" max="16384" width="9.125" style="117" customWidth="1"/>
  </cols>
  <sheetData>
    <row r="1" spans="1:12" ht="15.75">
      <c r="A1" s="646" t="s">
        <v>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ht="15.75">
      <c r="A2" s="646" t="s">
        <v>496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</row>
    <row r="3" spans="1:12" ht="15.75">
      <c r="A3" s="646" t="s">
        <v>594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2" ht="8.25" customHeight="1">
      <c r="A4" s="646"/>
      <c r="B4" s="646"/>
      <c r="C4" s="646"/>
      <c r="D4" s="646"/>
      <c r="E4" s="646"/>
      <c r="F4" s="646"/>
      <c r="G4" s="337"/>
      <c r="H4" s="337"/>
      <c r="I4" s="337"/>
      <c r="J4" s="337"/>
      <c r="K4" s="337"/>
      <c r="L4" s="337"/>
    </row>
    <row r="5" spans="1:12" ht="0.75" customHeight="1" hidden="1">
      <c r="A5" s="646"/>
      <c r="B5" s="646"/>
      <c r="C5" s="646"/>
      <c r="D5" s="646"/>
      <c r="E5" s="646"/>
      <c r="F5" s="646"/>
      <c r="G5" s="337"/>
      <c r="H5" s="337"/>
      <c r="I5" s="337"/>
      <c r="J5" s="337"/>
      <c r="K5" s="337"/>
      <c r="L5" s="337"/>
    </row>
    <row r="6" spans="1:12" ht="17.25" customHeight="1" hidden="1">
      <c r="A6" s="646"/>
      <c r="B6" s="646"/>
      <c r="C6" s="646"/>
      <c r="D6" s="646"/>
      <c r="E6" s="646"/>
      <c r="F6" s="646"/>
      <c r="G6" s="337"/>
      <c r="H6" s="337"/>
      <c r="I6" s="337"/>
      <c r="J6" s="337"/>
      <c r="K6" s="337"/>
      <c r="L6" s="337"/>
    </row>
    <row r="7" spans="1:12" ht="59.25" customHeight="1">
      <c r="A7" s="647" t="s">
        <v>596</v>
      </c>
      <c r="B7" s="647"/>
      <c r="C7" s="647"/>
      <c r="D7" s="647"/>
      <c r="E7" s="647"/>
      <c r="F7" s="647"/>
      <c r="G7" s="647"/>
      <c r="H7" s="647"/>
      <c r="I7" s="338"/>
      <c r="J7" s="337"/>
      <c r="K7" s="337"/>
      <c r="L7" s="337"/>
    </row>
    <row r="8" spans="1:12" ht="22.5" customHeight="1">
      <c r="A8" s="319"/>
      <c r="B8" s="319"/>
      <c r="C8" s="319"/>
      <c r="D8" s="319"/>
      <c r="E8" s="319"/>
      <c r="F8" s="318"/>
      <c r="G8" s="318"/>
      <c r="H8" s="318"/>
      <c r="I8" s="338"/>
      <c r="J8" s="337"/>
      <c r="K8" s="337"/>
      <c r="L8" s="318"/>
    </row>
    <row r="9" spans="1:12" ht="50.25" customHeight="1">
      <c r="A9" s="118" t="s">
        <v>268</v>
      </c>
      <c r="B9" s="118" t="s">
        <v>269</v>
      </c>
      <c r="C9" s="118" t="s">
        <v>290</v>
      </c>
      <c r="D9" s="119" t="s">
        <v>271</v>
      </c>
      <c r="E9" s="119" t="s">
        <v>272</v>
      </c>
      <c r="F9" s="238" t="s">
        <v>523</v>
      </c>
      <c r="G9" s="259"/>
      <c r="H9" s="259"/>
      <c r="I9" s="259"/>
      <c r="J9" s="259"/>
      <c r="K9" s="221" t="s">
        <v>497</v>
      </c>
      <c r="L9" s="238" t="s">
        <v>597</v>
      </c>
    </row>
    <row r="10" spans="1:12" ht="24.75" customHeight="1">
      <c r="A10" s="120" t="s">
        <v>295</v>
      </c>
      <c r="B10" s="31" t="s">
        <v>274</v>
      </c>
      <c r="C10" s="31"/>
      <c r="D10" s="31"/>
      <c r="E10" s="31"/>
      <c r="F10" s="236">
        <f>F11+F16+F26+F47+F56+F61</f>
        <v>2341052</v>
      </c>
      <c r="G10" s="259"/>
      <c r="H10" s="259"/>
      <c r="I10" s="259"/>
      <c r="J10" s="259"/>
      <c r="K10" s="236">
        <v>24</v>
      </c>
      <c r="L10" s="236">
        <f>L11+L16+L26+L47+L61+L56</f>
        <v>2313052</v>
      </c>
    </row>
    <row r="11" spans="1:12" ht="34.5" customHeight="1">
      <c r="A11" s="122" t="s">
        <v>196</v>
      </c>
      <c r="B11" s="11" t="s">
        <v>274</v>
      </c>
      <c r="C11" s="11" t="s">
        <v>277</v>
      </c>
      <c r="D11" s="11"/>
      <c r="E11" s="11"/>
      <c r="F11" s="217">
        <f>F12</f>
        <v>734172</v>
      </c>
      <c r="G11" s="310"/>
      <c r="H11" s="310"/>
      <c r="I11" s="310"/>
      <c r="J11" s="310"/>
      <c r="K11" s="217"/>
      <c r="L11" s="217">
        <f>L12</f>
        <v>734172</v>
      </c>
    </row>
    <row r="12" spans="1:12" ht="24" customHeight="1">
      <c r="A12" s="123" t="s">
        <v>143</v>
      </c>
      <c r="B12" s="7" t="s">
        <v>274</v>
      </c>
      <c r="C12" s="7" t="s">
        <v>277</v>
      </c>
      <c r="D12" s="7" t="s">
        <v>144</v>
      </c>
      <c r="E12" s="11"/>
      <c r="F12" s="218">
        <f>F13</f>
        <v>734172</v>
      </c>
      <c r="G12" s="310"/>
      <c r="H12" s="310"/>
      <c r="I12" s="310"/>
      <c r="J12" s="310"/>
      <c r="K12" s="218"/>
      <c r="L12" s="218">
        <f>L13</f>
        <v>734172</v>
      </c>
    </row>
    <row r="13" spans="1:12" ht="33.75" customHeight="1">
      <c r="A13" s="123" t="s">
        <v>145</v>
      </c>
      <c r="B13" s="7" t="s">
        <v>274</v>
      </c>
      <c r="C13" s="7" t="s">
        <v>277</v>
      </c>
      <c r="D13" s="7" t="s">
        <v>141</v>
      </c>
      <c r="E13" s="29"/>
      <c r="F13" s="218">
        <f>F14</f>
        <v>734172</v>
      </c>
      <c r="G13" s="223"/>
      <c r="H13" s="223"/>
      <c r="I13" s="223"/>
      <c r="J13" s="223"/>
      <c r="K13" s="218"/>
      <c r="L13" s="218">
        <f>L14</f>
        <v>734172</v>
      </c>
    </row>
    <row r="14" spans="1:12" ht="24.75" customHeight="1">
      <c r="A14" s="111" t="s">
        <v>146</v>
      </c>
      <c r="B14" s="7" t="s">
        <v>274</v>
      </c>
      <c r="C14" s="7" t="s">
        <v>277</v>
      </c>
      <c r="D14" s="7" t="s">
        <v>142</v>
      </c>
      <c r="E14" s="45"/>
      <c r="F14" s="218">
        <f>F15</f>
        <v>734172</v>
      </c>
      <c r="G14" s="223"/>
      <c r="H14" s="223"/>
      <c r="I14" s="223"/>
      <c r="J14" s="223"/>
      <c r="K14" s="218"/>
      <c r="L14" s="218">
        <f>L15</f>
        <v>734172</v>
      </c>
    </row>
    <row r="15" spans="1:12" ht="51.75" customHeight="1">
      <c r="A15" s="123" t="s">
        <v>198</v>
      </c>
      <c r="B15" s="29" t="s">
        <v>274</v>
      </c>
      <c r="C15" s="29" t="s">
        <v>277</v>
      </c>
      <c r="D15" s="7" t="s">
        <v>142</v>
      </c>
      <c r="E15" s="29" t="s">
        <v>168</v>
      </c>
      <c r="F15" s="218">
        <f>'Ведомственные расходы 2021-2022'!G16</f>
        <v>734172</v>
      </c>
      <c r="G15" s="223"/>
      <c r="H15" s="223"/>
      <c r="I15" s="223"/>
      <c r="J15" s="223"/>
      <c r="K15" s="218"/>
      <c r="L15" s="218">
        <f>'Ведомственные расходы 2021-2022'!M16</f>
        <v>734172</v>
      </c>
    </row>
    <row r="16" spans="1:12" ht="53.25" customHeight="1" hidden="1">
      <c r="A16" s="124" t="s">
        <v>250</v>
      </c>
      <c r="B16" s="18" t="s">
        <v>274</v>
      </c>
      <c r="C16" s="18" t="s">
        <v>278</v>
      </c>
      <c r="D16" s="39"/>
      <c r="E16" s="30"/>
      <c r="F16" s="219">
        <f>F21</f>
        <v>0</v>
      </c>
      <c r="G16" s="339"/>
      <c r="H16" s="339"/>
      <c r="I16" s="339"/>
      <c r="J16" s="340"/>
      <c r="K16" s="219"/>
      <c r="L16" s="219">
        <f>L21</f>
        <v>0</v>
      </c>
    </row>
    <row r="17" spans="1:12" ht="39" customHeight="1" hidden="1">
      <c r="A17" s="126" t="s">
        <v>475</v>
      </c>
      <c r="B17" s="7" t="s">
        <v>274</v>
      </c>
      <c r="C17" s="7" t="s">
        <v>278</v>
      </c>
      <c r="D17" s="7" t="s">
        <v>477</v>
      </c>
      <c r="E17" s="30"/>
      <c r="F17" s="220">
        <f>F18</f>
        <v>0</v>
      </c>
      <c r="G17" s="339"/>
      <c r="H17" s="339"/>
      <c r="I17" s="339"/>
      <c r="J17" s="340"/>
      <c r="K17" s="220"/>
      <c r="L17" s="220">
        <f>L18</f>
        <v>0</v>
      </c>
    </row>
    <row r="18" spans="1:12" ht="48.75" customHeight="1" hidden="1">
      <c r="A18" s="111" t="s">
        <v>223</v>
      </c>
      <c r="B18" s="7" t="s">
        <v>274</v>
      </c>
      <c r="C18" s="7" t="s">
        <v>278</v>
      </c>
      <c r="D18" s="7" t="s">
        <v>257</v>
      </c>
      <c r="E18" s="8"/>
      <c r="F18" s="220">
        <f>F19</f>
        <v>0</v>
      </c>
      <c r="G18" s="339"/>
      <c r="H18" s="339"/>
      <c r="I18" s="339"/>
      <c r="J18" s="340"/>
      <c r="K18" s="220"/>
      <c r="L18" s="220">
        <f>L19</f>
        <v>0</v>
      </c>
    </row>
    <row r="19" spans="1:12" ht="24" customHeight="1" hidden="1">
      <c r="A19" s="123" t="s">
        <v>198</v>
      </c>
      <c r="B19" s="7" t="s">
        <v>274</v>
      </c>
      <c r="C19" s="7" t="s">
        <v>278</v>
      </c>
      <c r="D19" s="7" t="s">
        <v>257</v>
      </c>
      <c r="E19" s="8">
        <v>100</v>
      </c>
      <c r="F19" s="220">
        <f>F20</f>
        <v>0</v>
      </c>
      <c r="G19" s="339"/>
      <c r="H19" s="339"/>
      <c r="I19" s="339"/>
      <c r="J19" s="340"/>
      <c r="K19" s="220"/>
      <c r="L19" s="220">
        <f>L20</f>
        <v>0</v>
      </c>
    </row>
    <row r="20" spans="1:12" ht="33.75" customHeight="1" hidden="1">
      <c r="A20" s="123" t="s">
        <v>199</v>
      </c>
      <c r="B20" s="7" t="s">
        <v>274</v>
      </c>
      <c r="C20" s="7" t="s">
        <v>278</v>
      </c>
      <c r="D20" s="7" t="s">
        <v>257</v>
      </c>
      <c r="E20" s="7" t="s">
        <v>197</v>
      </c>
      <c r="F20" s="220"/>
      <c r="G20" s="339"/>
      <c r="H20" s="339"/>
      <c r="I20" s="339"/>
      <c r="J20" s="340"/>
      <c r="K20" s="220"/>
      <c r="L20" s="220"/>
    </row>
    <row r="21" spans="1:12" ht="21" customHeight="1" hidden="1">
      <c r="A21" s="123" t="s">
        <v>143</v>
      </c>
      <c r="B21" s="7" t="s">
        <v>274</v>
      </c>
      <c r="C21" s="7" t="s">
        <v>278</v>
      </c>
      <c r="D21" s="7" t="s">
        <v>144</v>
      </c>
      <c r="E21" s="7"/>
      <c r="F21" s="220">
        <f>F22</f>
        <v>0</v>
      </c>
      <c r="G21" s="339"/>
      <c r="H21" s="339"/>
      <c r="I21" s="339"/>
      <c r="J21" s="340"/>
      <c r="K21" s="220"/>
      <c r="L21" s="220">
        <f>L22</f>
        <v>0</v>
      </c>
    </row>
    <row r="22" spans="1:12" ht="18.75" customHeight="1" hidden="1">
      <c r="A22" s="126" t="s">
        <v>156</v>
      </c>
      <c r="B22" s="7" t="s">
        <v>274</v>
      </c>
      <c r="C22" s="7" t="s">
        <v>278</v>
      </c>
      <c r="D22" s="7" t="s">
        <v>147</v>
      </c>
      <c r="E22" s="7"/>
      <c r="F22" s="220">
        <f>F23</f>
        <v>0</v>
      </c>
      <c r="G22" s="339"/>
      <c r="H22" s="339"/>
      <c r="I22" s="339"/>
      <c r="J22" s="340"/>
      <c r="K22" s="220"/>
      <c r="L22" s="220">
        <f>L23</f>
        <v>0</v>
      </c>
    </row>
    <row r="23" spans="1:12" ht="67.5" customHeight="1" hidden="1">
      <c r="A23" s="129" t="s">
        <v>224</v>
      </c>
      <c r="B23" s="7" t="s">
        <v>274</v>
      </c>
      <c r="C23" s="7" t="s">
        <v>278</v>
      </c>
      <c r="D23" s="7" t="s">
        <v>148</v>
      </c>
      <c r="E23" s="7"/>
      <c r="F23" s="220">
        <f>F24</f>
        <v>0</v>
      </c>
      <c r="G23" s="339"/>
      <c r="H23" s="339"/>
      <c r="I23" s="339"/>
      <c r="J23" s="340"/>
      <c r="K23" s="220"/>
      <c r="L23" s="220">
        <f>L24</f>
        <v>0</v>
      </c>
    </row>
    <row r="24" spans="1:12" ht="19.5" customHeight="1" hidden="1">
      <c r="A24" s="111" t="s">
        <v>303</v>
      </c>
      <c r="B24" s="7" t="s">
        <v>274</v>
      </c>
      <c r="C24" s="7" t="s">
        <v>278</v>
      </c>
      <c r="D24" s="7" t="s">
        <v>148</v>
      </c>
      <c r="E24" s="7" t="s">
        <v>476</v>
      </c>
      <c r="F24" s="220">
        <f>'Ведомственные расходы 2021-2022'!G25</f>
        <v>0</v>
      </c>
      <c r="G24" s="339"/>
      <c r="H24" s="339"/>
      <c r="I24" s="339"/>
      <c r="J24" s="340"/>
      <c r="K24" s="220"/>
      <c r="L24" s="220">
        <f>'Ведомственные расходы 2021-2022'!M25</f>
        <v>0</v>
      </c>
    </row>
    <row r="25" spans="1:12" ht="17.25" customHeight="1" hidden="1">
      <c r="A25" s="126" t="s">
        <v>479</v>
      </c>
      <c r="B25" s="7" t="s">
        <v>274</v>
      </c>
      <c r="C25" s="7" t="s">
        <v>278</v>
      </c>
      <c r="D25" s="7" t="s">
        <v>184</v>
      </c>
      <c r="E25" s="7" t="s">
        <v>263</v>
      </c>
      <c r="F25" s="220">
        <v>4</v>
      </c>
      <c r="G25" s="339"/>
      <c r="H25" s="339"/>
      <c r="I25" s="339"/>
      <c r="J25" s="340"/>
      <c r="K25" s="220"/>
      <c r="L25" s="220">
        <v>4</v>
      </c>
    </row>
    <row r="26" spans="1:12" ht="54" customHeight="1">
      <c r="A26" s="122" t="s">
        <v>267</v>
      </c>
      <c r="B26" s="18" t="s">
        <v>274</v>
      </c>
      <c r="C26" s="18" t="s">
        <v>279</v>
      </c>
      <c r="D26" s="30"/>
      <c r="E26" s="30"/>
      <c r="F26" s="219">
        <f>F27+F43</f>
        <v>1591880</v>
      </c>
      <c r="G26" s="339"/>
      <c r="H26" s="339"/>
      <c r="I26" s="339"/>
      <c r="J26" s="340"/>
      <c r="K26" s="219">
        <v>24</v>
      </c>
      <c r="L26" s="219">
        <f>L27+L43</f>
        <v>1563880</v>
      </c>
    </row>
    <row r="27" spans="1:12" ht="49.5" customHeight="1">
      <c r="A27" s="111" t="s">
        <v>529</v>
      </c>
      <c r="B27" s="7" t="s">
        <v>274</v>
      </c>
      <c r="C27" s="7" t="s">
        <v>279</v>
      </c>
      <c r="D27" s="4" t="s">
        <v>125</v>
      </c>
      <c r="E27" s="7"/>
      <c r="F27" s="220">
        <f>F28</f>
        <v>1591880</v>
      </c>
      <c r="G27" s="339"/>
      <c r="H27" s="339"/>
      <c r="I27" s="339"/>
      <c r="J27" s="340"/>
      <c r="K27" s="220">
        <v>24</v>
      </c>
      <c r="L27" s="220">
        <f>L28</f>
        <v>1563880</v>
      </c>
    </row>
    <row r="28" spans="1:12" ht="67.5" customHeight="1">
      <c r="A28" s="130" t="s">
        <v>530</v>
      </c>
      <c r="B28" s="7" t="s">
        <v>274</v>
      </c>
      <c r="C28" s="7" t="s">
        <v>279</v>
      </c>
      <c r="D28" s="7" t="s">
        <v>134</v>
      </c>
      <c r="E28" s="7"/>
      <c r="F28" s="220">
        <f>F29</f>
        <v>1591880</v>
      </c>
      <c r="G28" s="339"/>
      <c r="H28" s="339"/>
      <c r="I28" s="339"/>
      <c r="J28" s="340"/>
      <c r="K28" s="220">
        <v>24</v>
      </c>
      <c r="L28" s="220">
        <f>L29</f>
        <v>1563880</v>
      </c>
    </row>
    <row r="29" spans="1:12" ht="41.25" customHeight="1">
      <c r="A29" s="110" t="s">
        <v>466</v>
      </c>
      <c r="B29" s="7" t="s">
        <v>274</v>
      </c>
      <c r="C29" s="7" t="s">
        <v>279</v>
      </c>
      <c r="D29" s="7" t="s">
        <v>133</v>
      </c>
      <c r="E29" s="7"/>
      <c r="F29" s="220">
        <f>F30+F33</f>
        <v>1591880</v>
      </c>
      <c r="G29" s="339"/>
      <c r="H29" s="339"/>
      <c r="I29" s="339"/>
      <c r="J29" s="340"/>
      <c r="K29" s="220">
        <v>24</v>
      </c>
      <c r="L29" s="220">
        <f>L30+L33</f>
        <v>1563880</v>
      </c>
    </row>
    <row r="30" spans="1:12" ht="35.25" customHeight="1">
      <c r="A30" s="130" t="s">
        <v>498</v>
      </c>
      <c r="B30" s="7" t="s">
        <v>274</v>
      </c>
      <c r="C30" s="7" t="s">
        <v>279</v>
      </c>
      <c r="D30" s="4" t="s">
        <v>136</v>
      </c>
      <c r="E30" s="7"/>
      <c r="F30" s="220">
        <f>F31</f>
        <v>1171350</v>
      </c>
      <c r="G30" s="339"/>
      <c r="H30" s="339"/>
      <c r="I30" s="339"/>
      <c r="J30" s="340"/>
      <c r="K30" s="220"/>
      <c r="L30" s="220">
        <f>L31</f>
        <v>1171350</v>
      </c>
    </row>
    <row r="31" spans="1:12" ht="51.75" customHeight="1">
      <c r="A31" s="123" t="s">
        <v>198</v>
      </c>
      <c r="B31" s="7" t="s">
        <v>274</v>
      </c>
      <c r="C31" s="7" t="s">
        <v>279</v>
      </c>
      <c r="D31" s="4" t="s">
        <v>136</v>
      </c>
      <c r="E31" s="7" t="s">
        <v>168</v>
      </c>
      <c r="F31" s="220">
        <f>'Ведомственные расходы 2021-2022'!G32</f>
        <v>1171350</v>
      </c>
      <c r="G31" s="339"/>
      <c r="H31" s="339"/>
      <c r="I31" s="339"/>
      <c r="J31" s="340"/>
      <c r="K31" s="220"/>
      <c r="L31" s="220">
        <f>'Ведомственные расходы 2021-2022'!M32</f>
        <v>1171350</v>
      </c>
    </row>
    <row r="32" spans="1:12" ht="32.25" customHeight="1" hidden="1">
      <c r="A32" s="123" t="s">
        <v>199</v>
      </c>
      <c r="B32" s="7" t="s">
        <v>274</v>
      </c>
      <c r="C32" s="7" t="s">
        <v>279</v>
      </c>
      <c r="D32" s="4" t="s">
        <v>499</v>
      </c>
      <c r="E32" s="7" t="s">
        <v>197</v>
      </c>
      <c r="F32" s="220">
        <v>666.1</v>
      </c>
      <c r="G32" s="339"/>
      <c r="H32" s="339"/>
      <c r="I32" s="339"/>
      <c r="J32" s="340"/>
      <c r="K32" s="220"/>
      <c r="L32" s="220">
        <v>666.1</v>
      </c>
    </row>
    <row r="33" spans="1:12" ht="50.25" customHeight="1">
      <c r="A33" s="130" t="s">
        <v>154</v>
      </c>
      <c r="B33" s="7" t="s">
        <v>274</v>
      </c>
      <c r="C33" s="7" t="s">
        <v>279</v>
      </c>
      <c r="D33" s="4" t="s">
        <v>135</v>
      </c>
      <c r="E33" s="7"/>
      <c r="F33" s="220">
        <f>F35+F37</f>
        <v>420530</v>
      </c>
      <c r="G33" s="220">
        <f aca="true" t="shared" si="0" ref="G33:L33">G35+G37</f>
        <v>0</v>
      </c>
      <c r="H33" s="220">
        <f t="shared" si="0"/>
        <v>0</v>
      </c>
      <c r="I33" s="220">
        <f t="shared" si="0"/>
        <v>0</v>
      </c>
      <c r="J33" s="220">
        <f t="shared" si="0"/>
        <v>0</v>
      </c>
      <c r="K33" s="220">
        <f t="shared" si="0"/>
        <v>24</v>
      </c>
      <c r="L33" s="220">
        <f t="shared" si="0"/>
        <v>392530</v>
      </c>
    </row>
    <row r="34" spans="1:12" ht="50.25" customHeight="1" hidden="1">
      <c r="A34" s="123" t="s">
        <v>198</v>
      </c>
      <c r="B34" s="7" t="s">
        <v>274</v>
      </c>
      <c r="C34" s="7" t="s">
        <v>279</v>
      </c>
      <c r="D34" s="4" t="s">
        <v>135</v>
      </c>
      <c r="E34" s="7" t="s">
        <v>168</v>
      </c>
      <c r="F34" s="220"/>
      <c r="G34" s="339"/>
      <c r="H34" s="339"/>
      <c r="I34" s="339"/>
      <c r="J34" s="340"/>
      <c r="K34" s="220"/>
      <c r="L34" s="220">
        <f>'[1]Ведомственные расходы'!M37</f>
        <v>0</v>
      </c>
    </row>
    <row r="35" spans="1:12" ht="23.25" customHeight="1">
      <c r="A35" s="131" t="s">
        <v>201</v>
      </c>
      <c r="B35" s="7" t="s">
        <v>274</v>
      </c>
      <c r="C35" s="7" t="s">
        <v>279</v>
      </c>
      <c r="D35" s="4" t="s">
        <v>135</v>
      </c>
      <c r="E35" s="7" t="s">
        <v>169</v>
      </c>
      <c r="F35" s="220">
        <f>'Ведомственные расходы 2021-2022'!G36</f>
        <v>420530</v>
      </c>
      <c r="G35" s="339"/>
      <c r="H35" s="339"/>
      <c r="I35" s="339"/>
      <c r="J35" s="340"/>
      <c r="K35" s="220">
        <v>24</v>
      </c>
      <c r="L35" s="220">
        <f>'Ведомственные расходы 2021-2022'!M36</f>
        <v>392530</v>
      </c>
    </row>
    <row r="36" spans="1:12" ht="33.75" customHeight="1" hidden="1">
      <c r="A36" s="111" t="s">
        <v>202</v>
      </c>
      <c r="B36" s="7" t="s">
        <v>274</v>
      </c>
      <c r="C36" s="7" t="s">
        <v>279</v>
      </c>
      <c r="D36" s="4" t="s">
        <v>135</v>
      </c>
      <c r="E36" s="7" t="s">
        <v>200</v>
      </c>
      <c r="F36" s="220">
        <f>'[1]Ведомственные расходы'!G39</f>
        <v>384.7</v>
      </c>
      <c r="G36" s="339"/>
      <c r="H36" s="339"/>
      <c r="I36" s="339"/>
      <c r="J36" s="340"/>
      <c r="K36" s="220"/>
      <c r="L36" s="220">
        <f>'[1]Ведомственные расходы'!M39</f>
        <v>0</v>
      </c>
    </row>
    <row r="37" spans="1:12" ht="20.25" customHeight="1" hidden="1">
      <c r="A37" s="131" t="s">
        <v>255</v>
      </c>
      <c r="B37" s="7" t="s">
        <v>274</v>
      </c>
      <c r="C37" s="7" t="s">
        <v>279</v>
      </c>
      <c r="D37" s="4" t="s">
        <v>135</v>
      </c>
      <c r="E37" s="7" t="s">
        <v>170</v>
      </c>
      <c r="F37" s="220">
        <f>'Ведомственные расходы 2021-2022'!G38</f>
        <v>0</v>
      </c>
      <c r="G37" s="339"/>
      <c r="H37" s="339"/>
      <c r="I37" s="340"/>
      <c r="J37" s="340"/>
      <c r="K37" s="220"/>
      <c r="L37" s="220">
        <f>'Ведомственные расходы 2021-2022'!M38</f>
        <v>0</v>
      </c>
    </row>
    <row r="38" spans="1:12" ht="22.5" customHeight="1" hidden="1">
      <c r="A38" s="131" t="s">
        <v>256</v>
      </c>
      <c r="B38" s="7" t="s">
        <v>274</v>
      </c>
      <c r="C38" s="7" t="s">
        <v>279</v>
      </c>
      <c r="D38" s="4" t="s">
        <v>500</v>
      </c>
      <c r="E38" s="7" t="s">
        <v>171</v>
      </c>
      <c r="F38" s="220">
        <v>7</v>
      </c>
      <c r="G38" s="339"/>
      <c r="H38" s="339"/>
      <c r="I38" s="340"/>
      <c r="J38" s="340"/>
      <c r="K38" s="220"/>
      <c r="L38" s="220">
        <v>7</v>
      </c>
    </row>
    <row r="39" spans="1:12" ht="24.75" customHeight="1" hidden="1">
      <c r="A39" s="132" t="s">
        <v>303</v>
      </c>
      <c r="B39" s="7" t="s">
        <v>274</v>
      </c>
      <c r="C39" s="7" t="s">
        <v>279</v>
      </c>
      <c r="D39" s="7" t="s">
        <v>480</v>
      </c>
      <c r="E39" s="7"/>
      <c r="F39" s="220">
        <f>F40</f>
        <v>0</v>
      </c>
      <c r="G39" s="339"/>
      <c r="H39" s="339"/>
      <c r="I39" s="340"/>
      <c r="J39" s="340"/>
      <c r="K39" s="220"/>
      <c r="L39" s="220">
        <f>L40</f>
        <v>0</v>
      </c>
    </row>
    <row r="40" spans="1:12" ht="34.5" customHeight="1" hidden="1">
      <c r="A40" s="111" t="s">
        <v>225</v>
      </c>
      <c r="B40" s="7" t="s">
        <v>274</v>
      </c>
      <c r="C40" s="7" t="s">
        <v>279</v>
      </c>
      <c r="D40" s="7" t="s">
        <v>59</v>
      </c>
      <c r="E40" s="7"/>
      <c r="F40" s="220">
        <f>F41</f>
        <v>0</v>
      </c>
      <c r="G40" s="339"/>
      <c r="H40" s="339"/>
      <c r="I40" s="340"/>
      <c r="J40" s="340"/>
      <c r="K40" s="220"/>
      <c r="L40" s="220">
        <f>L41</f>
        <v>0</v>
      </c>
    </row>
    <row r="41" spans="1:12" ht="41.25" customHeight="1" hidden="1">
      <c r="A41" s="111" t="s">
        <v>303</v>
      </c>
      <c r="B41" s="7" t="s">
        <v>274</v>
      </c>
      <c r="C41" s="7" t="s">
        <v>279</v>
      </c>
      <c r="D41" s="7" t="s">
        <v>59</v>
      </c>
      <c r="E41" s="7" t="s">
        <v>476</v>
      </c>
      <c r="F41" s="220">
        <f>F42</f>
        <v>0</v>
      </c>
      <c r="G41" s="339"/>
      <c r="H41" s="339"/>
      <c r="I41" s="340"/>
      <c r="J41" s="340"/>
      <c r="K41" s="220"/>
      <c r="L41" s="220">
        <f>L42</f>
        <v>0</v>
      </c>
    </row>
    <row r="42" spans="1:12" ht="35.25" customHeight="1" hidden="1">
      <c r="A42" s="126" t="s">
        <v>479</v>
      </c>
      <c r="B42" s="7" t="s">
        <v>274</v>
      </c>
      <c r="C42" s="7" t="s">
        <v>279</v>
      </c>
      <c r="D42" s="7" t="s">
        <v>59</v>
      </c>
      <c r="E42" s="7" t="s">
        <v>263</v>
      </c>
      <c r="F42" s="220"/>
      <c r="G42" s="339"/>
      <c r="H42" s="339"/>
      <c r="I42" s="340"/>
      <c r="J42" s="340"/>
      <c r="K42" s="220"/>
      <c r="L42" s="220"/>
    </row>
    <row r="43" spans="1:12" ht="21" customHeight="1" hidden="1">
      <c r="A43" s="123" t="s">
        <v>143</v>
      </c>
      <c r="B43" s="7" t="s">
        <v>274</v>
      </c>
      <c r="C43" s="7" t="s">
        <v>279</v>
      </c>
      <c r="D43" s="7" t="s">
        <v>144</v>
      </c>
      <c r="E43" s="7"/>
      <c r="F43" s="220">
        <f>F44</f>
        <v>0</v>
      </c>
      <c r="G43" s="220">
        <f aca="true" t="shared" si="1" ref="G43:L43">G44</f>
        <v>0</v>
      </c>
      <c r="H43" s="220">
        <f t="shared" si="1"/>
        <v>0</v>
      </c>
      <c r="I43" s="220">
        <f t="shared" si="1"/>
        <v>0</v>
      </c>
      <c r="J43" s="220">
        <f t="shared" si="1"/>
        <v>0</v>
      </c>
      <c r="K43" s="220">
        <f t="shared" si="1"/>
        <v>0</v>
      </c>
      <c r="L43" s="220">
        <f t="shared" si="1"/>
        <v>0</v>
      </c>
    </row>
    <row r="44" spans="1:12" ht="18" customHeight="1" hidden="1">
      <c r="A44" s="126" t="s">
        <v>156</v>
      </c>
      <c r="B44" s="7" t="s">
        <v>274</v>
      </c>
      <c r="C44" s="7" t="s">
        <v>279</v>
      </c>
      <c r="D44" s="7" t="s">
        <v>147</v>
      </c>
      <c r="E44" s="7"/>
      <c r="F44" s="220">
        <f>F45</f>
        <v>0</v>
      </c>
      <c r="G44" s="220">
        <f aca="true" t="shared" si="2" ref="G44:L44">G45</f>
        <v>0</v>
      </c>
      <c r="H44" s="220">
        <f t="shared" si="2"/>
        <v>0</v>
      </c>
      <c r="I44" s="220">
        <f t="shared" si="2"/>
        <v>0</v>
      </c>
      <c r="J44" s="220">
        <f t="shared" si="2"/>
        <v>0</v>
      </c>
      <c r="K44" s="220">
        <f t="shared" si="2"/>
        <v>0</v>
      </c>
      <c r="L44" s="220">
        <f t="shared" si="2"/>
        <v>0</v>
      </c>
    </row>
    <row r="45" spans="1:12" ht="76.5" customHeight="1" hidden="1">
      <c r="A45" s="111" t="s">
        <v>501</v>
      </c>
      <c r="B45" s="7" t="s">
        <v>274</v>
      </c>
      <c r="C45" s="7" t="s">
        <v>279</v>
      </c>
      <c r="D45" s="7" t="s">
        <v>502</v>
      </c>
      <c r="E45" s="7"/>
      <c r="F45" s="220">
        <f>F46</f>
        <v>0</v>
      </c>
      <c r="G45" s="220">
        <f aca="true" t="shared" si="3" ref="G45:L45">G46</f>
        <v>0</v>
      </c>
      <c r="H45" s="220">
        <f t="shared" si="3"/>
        <v>0</v>
      </c>
      <c r="I45" s="220">
        <f t="shared" si="3"/>
        <v>0</v>
      </c>
      <c r="J45" s="220">
        <f t="shared" si="3"/>
        <v>0</v>
      </c>
      <c r="K45" s="220">
        <f t="shared" si="3"/>
        <v>0</v>
      </c>
      <c r="L45" s="220">
        <f t="shared" si="3"/>
        <v>0</v>
      </c>
    </row>
    <row r="46" spans="1:12" ht="18.75" customHeight="1" hidden="1">
      <c r="A46" s="111" t="s">
        <v>303</v>
      </c>
      <c r="B46" s="7" t="s">
        <v>274</v>
      </c>
      <c r="C46" s="7" t="s">
        <v>279</v>
      </c>
      <c r="D46" s="7" t="s">
        <v>502</v>
      </c>
      <c r="E46" s="7" t="s">
        <v>476</v>
      </c>
      <c r="F46" s="220">
        <f>'Ведомственные расходы 2021-2022'!G47</f>
        <v>0</v>
      </c>
      <c r="G46" s="220">
        <f>'Ведомственные расходы 2021-2022'!H47</f>
        <v>0</v>
      </c>
      <c r="H46" s="220">
        <f>'Ведомственные расходы 2021-2022'!I47</f>
        <v>0</v>
      </c>
      <c r="I46" s="220">
        <f>'Ведомственные расходы 2021-2022'!J47</f>
        <v>0</v>
      </c>
      <c r="J46" s="220">
        <f>'Ведомственные расходы 2021-2022'!K47</f>
        <v>0</v>
      </c>
      <c r="K46" s="220">
        <f>'Ведомственные расходы 2021-2022'!L47</f>
        <v>0</v>
      </c>
      <c r="L46" s="220">
        <f>'Ведомственные расходы 2021-2022'!M47</f>
        <v>0</v>
      </c>
    </row>
    <row r="47" spans="1:12" ht="36.75" customHeight="1" hidden="1">
      <c r="A47" s="122" t="s">
        <v>164</v>
      </c>
      <c r="B47" s="18" t="s">
        <v>274</v>
      </c>
      <c r="C47" s="18" t="s">
        <v>471</v>
      </c>
      <c r="D47" s="18"/>
      <c r="E47" s="18"/>
      <c r="F47" s="219">
        <f>F48</f>
        <v>0</v>
      </c>
      <c r="G47" s="339"/>
      <c r="H47" s="339"/>
      <c r="I47" s="340"/>
      <c r="J47" s="340"/>
      <c r="K47" s="219"/>
      <c r="L47" s="219">
        <f>L48</f>
        <v>0</v>
      </c>
    </row>
    <row r="48" spans="1:12" ht="22.5" customHeight="1" hidden="1">
      <c r="A48" s="123" t="s">
        <v>143</v>
      </c>
      <c r="B48" s="7" t="s">
        <v>274</v>
      </c>
      <c r="C48" s="7" t="s">
        <v>471</v>
      </c>
      <c r="D48" s="7" t="s">
        <v>144</v>
      </c>
      <c r="E48" s="7"/>
      <c r="F48" s="220">
        <f>F49</f>
        <v>0</v>
      </c>
      <c r="G48" s="339"/>
      <c r="H48" s="339"/>
      <c r="I48" s="340"/>
      <c r="J48" s="340"/>
      <c r="K48" s="220"/>
      <c r="L48" s="220">
        <f>L49</f>
        <v>0</v>
      </c>
    </row>
    <row r="49" spans="1:12" ht="33" customHeight="1" hidden="1">
      <c r="A49" s="126" t="s">
        <v>181</v>
      </c>
      <c r="B49" s="7" t="s">
        <v>274</v>
      </c>
      <c r="C49" s="7" t="s">
        <v>471</v>
      </c>
      <c r="D49" s="7" t="s">
        <v>147</v>
      </c>
      <c r="E49" s="7"/>
      <c r="F49" s="220">
        <f>F50+F53</f>
        <v>0</v>
      </c>
      <c r="G49" s="339"/>
      <c r="H49" s="339"/>
      <c r="I49" s="340"/>
      <c r="J49" s="340"/>
      <c r="K49" s="220"/>
      <c r="L49" s="220">
        <f>L50+L53</f>
        <v>0</v>
      </c>
    </row>
    <row r="50" spans="1:12" ht="82.5" customHeight="1" hidden="1">
      <c r="A50" s="111" t="s">
        <v>226</v>
      </c>
      <c r="B50" s="7" t="s">
        <v>274</v>
      </c>
      <c r="C50" s="7" t="s">
        <v>471</v>
      </c>
      <c r="D50" s="7" t="s">
        <v>153</v>
      </c>
      <c r="E50" s="7"/>
      <c r="F50" s="220">
        <f>F51</f>
        <v>0</v>
      </c>
      <c r="G50" s="222">
        <f>G51</f>
        <v>18.6</v>
      </c>
      <c r="H50" s="339"/>
      <c r="I50" s="340"/>
      <c r="J50" s="340"/>
      <c r="K50" s="220"/>
      <c r="L50" s="220">
        <f>L51</f>
        <v>0</v>
      </c>
    </row>
    <row r="51" spans="1:12" ht="21.75" customHeight="1" hidden="1">
      <c r="A51" s="111" t="s">
        <v>303</v>
      </c>
      <c r="B51" s="7" t="s">
        <v>274</v>
      </c>
      <c r="C51" s="7" t="s">
        <v>471</v>
      </c>
      <c r="D51" s="7" t="s">
        <v>153</v>
      </c>
      <c r="E51" s="7" t="s">
        <v>476</v>
      </c>
      <c r="F51" s="220"/>
      <c r="G51" s="223">
        <f>G53</f>
        <v>18.6</v>
      </c>
      <c r="H51" s="339"/>
      <c r="I51" s="340"/>
      <c r="J51" s="340"/>
      <c r="K51" s="220"/>
      <c r="L51" s="220"/>
    </row>
    <row r="52" spans="1:12" ht="35.25" customHeight="1" hidden="1">
      <c r="A52" s="118" t="s">
        <v>268</v>
      </c>
      <c r="B52" s="118" t="s">
        <v>269</v>
      </c>
      <c r="C52" s="118" t="s">
        <v>290</v>
      </c>
      <c r="D52" s="119" t="s">
        <v>271</v>
      </c>
      <c r="E52" s="119" t="s">
        <v>272</v>
      </c>
      <c r="F52" s="221" t="s">
        <v>273</v>
      </c>
      <c r="G52" s="223"/>
      <c r="H52" s="339"/>
      <c r="I52" s="340"/>
      <c r="J52" s="340"/>
      <c r="K52" s="221"/>
      <c r="L52" s="221" t="s">
        <v>273</v>
      </c>
    </row>
    <row r="53" spans="1:12" ht="69.75" customHeight="1" hidden="1">
      <c r="A53" s="111" t="s">
        <v>227</v>
      </c>
      <c r="B53" s="7" t="s">
        <v>274</v>
      </c>
      <c r="C53" s="7" t="s">
        <v>471</v>
      </c>
      <c r="D53" s="7" t="s">
        <v>150</v>
      </c>
      <c r="E53" s="7"/>
      <c r="F53" s="220">
        <f>F54</f>
        <v>0</v>
      </c>
      <c r="G53" s="223">
        <f>G54</f>
        <v>18.6</v>
      </c>
      <c r="H53" s="339"/>
      <c r="I53" s="340"/>
      <c r="J53" s="340"/>
      <c r="K53" s="220"/>
      <c r="L53" s="220">
        <f>L54</f>
        <v>0</v>
      </c>
    </row>
    <row r="54" spans="1:12" ht="19.5" customHeight="1" hidden="1">
      <c r="A54" s="111" t="s">
        <v>303</v>
      </c>
      <c r="B54" s="7" t="s">
        <v>274</v>
      </c>
      <c r="C54" s="7" t="s">
        <v>471</v>
      </c>
      <c r="D54" s="7" t="s">
        <v>150</v>
      </c>
      <c r="E54" s="7" t="s">
        <v>476</v>
      </c>
      <c r="F54" s="220"/>
      <c r="G54" s="223">
        <f>G55</f>
        <v>18.6</v>
      </c>
      <c r="H54" s="339"/>
      <c r="I54" s="340"/>
      <c r="J54" s="340"/>
      <c r="K54" s="220"/>
      <c r="L54" s="220"/>
    </row>
    <row r="55" spans="1:12" ht="19.5" customHeight="1" hidden="1">
      <c r="A55" s="126" t="s">
        <v>479</v>
      </c>
      <c r="B55" s="7" t="s">
        <v>274</v>
      </c>
      <c r="C55" s="7" t="s">
        <v>471</v>
      </c>
      <c r="D55" s="7" t="s">
        <v>185</v>
      </c>
      <c r="E55" s="7" t="s">
        <v>263</v>
      </c>
      <c r="F55" s="220">
        <v>24</v>
      </c>
      <c r="G55" s="223">
        <f>G61</f>
        <v>18.6</v>
      </c>
      <c r="H55" s="339"/>
      <c r="I55" s="340"/>
      <c r="J55" s="340"/>
      <c r="K55" s="220"/>
      <c r="L55" s="220">
        <v>24</v>
      </c>
    </row>
    <row r="56" spans="1:12" ht="19.5" customHeight="1" hidden="1">
      <c r="A56" s="137" t="s">
        <v>503</v>
      </c>
      <c r="B56" s="138" t="s">
        <v>274</v>
      </c>
      <c r="C56" s="138" t="s">
        <v>297</v>
      </c>
      <c r="D56" s="138"/>
      <c r="E56" s="138"/>
      <c r="F56" s="219">
        <f>F57</f>
        <v>0</v>
      </c>
      <c r="G56" s="223"/>
      <c r="H56" s="339"/>
      <c r="I56" s="340"/>
      <c r="J56" s="340"/>
      <c r="K56" s="219"/>
      <c r="L56" s="219">
        <f>L57</f>
        <v>0</v>
      </c>
    </row>
    <row r="57" spans="1:12" ht="19.5" customHeight="1" hidden="1">
      <c r="A57" s="123" t="s">
        <v>143</v>
      </c>
      <c r="B57" s="139" t="s">
        <v>274</v>
      </c>
      <c r="C57" s="139" t="s">
        <v>297</v>
      </c>
      <c r="D57" s="139" t="s">
        <v>504</v>
      </c>
      <c r="E57" s="140"/>
      <c r="F57" s="220">
        <f>F58</f>
        <v>0</v>
      </c>
      <c r="G57" s="223"/>
      <c r="H57" s="339"/>
      <c r="I57" s="340"/>
      <c r="J57" s="340"/>
      <c r="K57" s="220"/>
      <c r="L57" s="220">
        <f>L58</f>
        <v>0</v>
      </c>
    </row>
    <row r="58" spans="1:12" ht="19.5" customHeight="1" hidden="1">
      <c r="A58" s="131" t="s">
        <v>503</v>
      </c>
      <c r="B58" s="139" t="s">
        <v>274</v>
      </c>
      <c r="C58" s="139" t="s">
        <v>297</v>
      </c>
      <c r="D58" s="139" t="s">
        <v>505</v>
      </c>
      <c r="E58" s="139"/>
      <c r="F58" s="220">
        <f>F59</f>
        <v>0</v>
      </c>
      <c r="G58" s="223"/>
      <c r="H58" s="339"/>
      <c r="I58" s="340"/>
      <c r="J58" s="340"/>
      <c r="K58" s="220"/>
      <c r="L58" s="220">
        <f>L59</f>
        <v>0</v>
      </c>
    </row>
    <row r="59" spans="1:12" ht="19.5" customHeight="1" hidden="1">
      <c r="A59" s="111" t="s">
        <v>506</v>
      </c>
      <c r="B59" s="139" t="s">
        <v>274</v>
      </c>
      <c r="C59" s="139" t="s">
        <v>297</v>
      </c>
      <c r="D59" s="139" t="s">
        <v>507</v>
      </c>
      <c r="E59" s="139"/>
      <c r="F59" s="220">
        <f>F60</f>
        <v>0</v>
      </c>
      <c r="G59" s="223"/>
      <c r="H59" s="339"/>
      <c r="I59" s="340"/>
      <c r="J59" s="340"/>
      <c r="K59" s="220"/>
      <c r="L59" s="220">
        <f>L60</f>
        <v>0</v>
      </c>
    </row>
    <row r="60" spans="1:12" ht="19.5" customHeight="1" hidden="1">
      <c r="A60" s="131" t="s">
        <v>255</v>
      </c>
      <c r="B60" s="139" t="s">
        <v>274</v>
      </c>
      <c r="C60" s="139" t="s">
        <v>297</v>
      </c>
      <c r="D60" s="139" t="s">
        <v>507</v>
      </c>
      <c r="E60" s="139" t="s">
        <v>170</v>
      </c>
      <c r="F60" s="220">
        <f>'Ведомственные расходы 2021-2022'!G61</f>
        <v>0</v>
      </c>
      <c r="G60" s="223"/>
      <c r="H60" s="339"/>
      <c r="I60" s="340"/>
      <c r="J60" s="340"/>
      <c r="K60" s="220"/>
      <c r="L60" s="220">
        <f>'Ведомственные расходы 2021-2022'!M61</f>
        <v>0</v>
      </c>
    </row>
    <row r="61" spans="1:12" ht="22.5" customHeight="1">
      <c r="A61" s="124" t="s">
        <v>482</v>
      </c>
      <c r="B61" s="12" t="s">
        <v>274</v>
      </c>
      <c r="C61" s="12" t="s">
        <v>483</v>
      </c>
      <c r="D61" s="12"/>
      <c r="E61" s="12"/>
      <c r="F61" s="222">
        <f>F62</f>
        <v>15000</v>
      </c>
      <c r="G61" s="223">
        <v>18.6</v>
      </c>
      <c r="H61" s="339"/>
      <c r="I61" s="340"/>
      <c r="J61" s="340"/>
      <c r="K61" s="222"/>
      <c r="L61" s="222">
        <f>L62</f>
        <v>15000</v>
      </c>
    </row>
    <row r="62" spans="1:12" ht="51" customHeight="1">
      <c r="A62" s="111" t="s">
        <v>529</v>
      </c>
      <c r="B62" s="4" t="s">
        <v>274</v>
      </c>
      <c r="C62" s="4" t="s">
        <v>483</v>
      </c>
      <c r="D62" s="4" t="s">
        <v>125</v>
      </c>
      <c r="E62" s="4"/>
      <c r="F62" s="223">
        <f>F63</f>
        <v>15000</v>
      </c>
      <c r="G62" s="339"/>
      <c r="H62" s="339"/>
      <c r="I62" s="340"/>
      <c r="J62" s="340"/>
      <c r="K62" s="223"/>
      <c r="L62" s="223">
        <f>L63</f>
        <v>15000</v>
      </c>
    </row>
    <row r="63" spans="1:12" ht="63.75" customHeight="1">
      <c r="A63" s="130" t="s">
        <v>637</v>
      </c>
      <c r="B63" s="4" t="s">
        <v>274</v>
      </c>
      <c r="C63" s="4" t="s">
        <v>483</v>
      </c>
      <c r="D63" s="4" t="s">
        <v>134</v>
      </c>
      <c r="E63" s="4"/>
      <c r="F63" s="223">
        <f>F64</f>
        <v>15000</v>
      </c>
      <c r="G63" s="339"/>
      <c r="H63" s="339"/>
      <c r="I63" s="340"/>
      <c r="J63" s="340"/>
      <c r="K63" s="223"/>
      <c r="L63" s="223">
        <f>L64</f>
        <v>15000</v>
      </c>
    </row>
    <row r="64" spans="1:12" ht="34.5" customHeight="1">
      <c r="A64" s="110" t="s">
        <v>466</v>
      </c>
      <c r="B64" s="4" t="s">
        <v>274</v>
      </c>
      <c r="C64" s="4" t="s">
        <v>483</v>
      </c>
      <c r="D64" s="4" t="s">
        <v>133</v>
      </c>
      <c r="E64" s="4"/>
      <c r="F64" s="223">
        <f>F66+F72</f>
        <v>15000</v>
      </c>
      <c r="G64" s="339"/>
      <c r="H64" s="339"/>
      <c r="I64" s="340"/>
      <c r="J64" s="340"/>
      <c r="K64" s="223"/>
      <c r="L64" s="223">
        <f>L66+L72</f>
        <v>15000</v>
      </c>
    </row>
    <row r="65" spans="1:12" s="413" customFormat="1" ht="36" customHeight="1">
      <c r="A65" s="111" t="s">
        <v>632</v>
      </c>
      <c r="B65" s="7" t="s">
        <v>274</v>
      </c>
      <c r="C65" s="7" t="s">
        <v>483</v>
      </c>
      <c r="D65" s="4" t="s">
        <v>633</v>
      </c>
      <c r="E65" s="119"/>
      <c r="F65" s="223">
        <f>F66</f>
        <v>9763.47</v>
      </c>
      <c r="G65" s="220"/>
      <c r="H65" s="220"/>
      <c r="I65" s="355"/>
      <c r="J65" s="223">
        <v>25.5</v>
      </c>
      <c r="K65" s="223"/>
      <c r="L65" s="223">
        <f>L66</f>
        <v>9792.19</v>
      </c>
    </row>
    <row r="66" spans="1:12" s="413" customFormat="1" ht="21.75" customHeight="1">
      <c r="A66" s="143" t="s">
        <v>201</v>
      </c>
      <c r="B66" s="7" t="s">
        <v>274</v>
      </c>
      <c r="C66" s="7" t="s">
        <v>483</v>
      </c>
      <c r="D66" s="4" t="s">
        <v>633</v>
      </c>
      <c r="E66" s="119">
        <v>200</v>
      </c>
      <c r="F66" s="223">
        <f>'Ведомственные расходы 2021-2022'!G67</f>
        <v>9763.47</v>
      </c>
      <c r="G66" s="220"/>
      <c r="H66" s="220"/>
      <c r="I66" s="355"/>
      <c r="J66" s="223">
        <v>25.5</v>
      </c>
      <c r="K66" s="223"/>
      <c r="L66" s="223">
        <f>'Ведомственные расходы 2021-2022'!M67</f>
        <v>9792.19</v>
      </c>
    </row>
    <row r="67" spans="1:12" ht="31.5" customHeight="1" hidden="1">
      <c r="A67" s="141" t="s">
        <v>510</v>
      </c>
      <c r="B67" s="7" t="s">
        <v>274</v>
      </c>
      <c r="C67" s="7" t="s">
        <v>483</v>
      </c>
      <c r="D67" s="7" t="s">
        <v>511</v>
      </c>
      <c r="E67" s="119"/>
      <c r="F67" s="223"/>
      <c r="G67" s="220"/>
      <c r="H67" s="220"/>
      <c r="I67" s="355"/>
      <c r="J67" s="223">
        <v>6.6</v>
      </c>
      <c r="K67" s="223"/>
      <c r="L67" s="223">
        <v>6.6</v>
      </c>
    </row>
    <row r="68" spans="1:12" ht="22.5" customHeight="1" hidden="1">
      <c r="A68" s="143" t="s">
        <v>201</v>
      </c>
      <c r="B68" s="7" t="s">
        <v>274</v>
      </c>
      <c r="C68" s="7" t="s">
        <v>483</v>
      </c>
      <c r="D68" s="7" t="s">
        <v>511</v>
      </c>
      <c r="E68" s="119">
        <v>200</v>
      </c>
      <c r="F68" s="223"/>
      <c r="G68" s="220"/>
      <c r="H68" s="220"/>
      <c r="I68" s="355"/>
      <c r="J68" s="223">
        <v>6.6</v>
      </c>
      <c r="K68" s="223"/>
      <c r="L68" s="223">
        <v>6.6</v>
      </c>
    </row>
    <row r="69" spans="1:12" ht="16.5" customHeight="1" hidden="1">
      <c r="A69" s="141" t="s">
        <v>512</v>
      </c>
      <c r="B69" s="7" t="s">
        <v>274</v>
      </c>
      <c r="C69" s="7" t="s">
        <v>483</v>
      </c>
      <c r="D69" s="7" t="s">
        <v>513</v>
      </c>
      <c r="E69" s="119"/>
      <c r="F69" s="223"/>
      <c r="G69" s="220"/>
      <c r="H69" s="220"/>
      <c r="I69" s="355"/>
      <c r="J69" s="223">
        <v>5</v>
      </c>
      <c r="K69" s="223"/>
      <c r="L69" s="223">
        <v>5</v>
      </c>
    </row>
    <row r="70" spans="1:12" ht="17.25" customHeight="1" hidden="1">
      <c r="A70" s="143" t="s">
        <v>201</v>
      </c>
      <c r="B70" s="7" t="s">
        <v>274</v>
      </c>
      <c r="C70" s="7" t="s">
        <v>483</v>
      </c>
      <c r="D70" s="7" t="s">
        <v>513</v>
      </c>
      <c r="E70" s="119">
        <v>200</v>
      </c>
      <c r="F70" s="223"/>
      <c r="G70" s="220"/>
      <c r="H70" s="220"/>
      <c r="I70" s="355"/>
      <c r="J70" s="223">
        <v>5</v>
      </c>
      <c r="K70" s="223"/>
      <c r="L70" s="223">
        <v>5</v>
      </c>
    </row>
    <row r="71" spans="1:12" s="413" customFormat="1" ht="30" customHeight="1">
      <c r="A71" s="111" t="s">
        <v>325</v>
      </c>
      <c r="B71" s="4" t="s">
        <v>274</v>
      </c>
      <c r="C71" s="4" t="s">
        <v>483</v>
      </c>
      <c r="D71" s="4" t="s">
        <v>326</v>
      </c>
      <c r="E71" s="4"/>
      <c r="F71" s="220">
        <f>F72</f>
        <v>5236.53</v>
      </c>
      <c r="G71" s="223"/>
      <c r="H71" s="223"/>
      <c r="I71" s="223"/>
      <c r="J71" s="223"/>
      <c r="K71" s="220"/>
      <c r="L71" s="220">
        <f>L72</f>
        <v>5207.81</v>
      </c>
    </row>
    <row r="72" spans="1:12" s="413" customFormat="1" ht="21.75" customHeight="1">
      <c r="A72" s="114" t="s">
        <v>201</v>
      </c>
      <c r="B72" s="4" t="s">
        <v>274</v>
      </c>
      <c r="C72" s="4" t="s">
        <v>483</v>
      </c>
      <c r="D72" s="4" t="s">
        <v>326</v>
      </c>
      <c r="E72" s="4" t="s">
        <v>169</v>
      </c>
      <c r="F72" s="220">
        <f>'Ведомственные расходы 2021-2022'!G73</f>
        <v>5236.53</v>
      </c>
      <c r="G72" s="223"/>
      <c r="H72" s="223"/>
      <c r="I72" s="223"/>
      <c r="J72" s="223"/>
      <c r="K72" s="220"/>
      <c r="L72" s="220">
        <f>'Ведомственные расходы 2021-2022'!M73</f>
        <v>5207.81</v>
      </c>
    </row>
    <row r="73" spans="1:12" ht="31.5" customHeight="1" hidden="1">
      <c r="A73" s="111" t="s">
        <v>367</v>
      </c>
      <c r="B73" s="4" t="s">
        <v>274</v>
      </c>
      <c r="C73" s="4" t="s">
        <v>483</v>
      </c>
      <c r="D73" s="4" t="s">
        <v>514</v>
      </c>
      <c r="E73" s="4"/>
      <c r="F73" s="220"/>
      <c r="G73" s="339"/>
      <c r="H73" s="339"/>
      <c r="I73" s="340"/>
      <c r="J73" s="340"/>
      <c r="K73" s="220"/>
      <c r="L73" s="220"/>
    </row>
    <row r="74" spans="1:12" ht="19.5" customHeight="1" hidden="1">
      <c r="A74" s="114" t="s">
        <v>201</v>
      </c>
      <c r="B74" s="4" t="s">
        <v>274</v>
      </c>
      <c r="C74" s="4" t="s">
        <v>483</v>
      </c>
      <c r="D74" s="4" t="s">
        <v>514</v>
      </c>
      <c r="E74" s="4" t="s">
        <v>169</v>
      </c>
      <c r="F74" s="220"/>
      <c r="G74" s="339"/>
      <c r="H74" s="339"/>
      <c r="I74" s="340"/>
      <c r="J74" s="340"/>
      <c r="K74" s="220"/>
      <c r="L74" s="220"/>
    </row>
    <row r="75" spans="1:12" ht="28.5" customHeight="1" hidden="1">
      <c r="A75" s="111" t="s">
        <v>202</v>
      </c>
      <c r="B75" s="4" t="s">
        <v>274</v>
      </c>
      <c r="C75" s="4" t="s">
        <v>483</v>
      </c>
      <c r="D75" s="4" t="s">
        <v>515</v>
      </c>
      <c r="E75" s="4" t="s">
        <v>200</v>
      </c>
      <c r="F75" s="223">
        <v>18.6</v>
      </c>
      <c r="G75" s="339"/>
      <c r="H75" s="339"/>
      <c r="I75" s="339"/>
      <c r="J75" s="339"/>
      <c r="K75" s="223"/>
      <c r="L75" s="223">
        <v>18.6</v>
      </c>
    </row>
    <row r="76" spans="1:12" ht="28.5" customHeight="1" hidden="1">
      <c r="A76" s="111" t="s">
        <v>516</v>
      </c>
      <c r="B76" s="4" t="s">
        <v>274</v>
      </c>
      <c r="C76" s="4" t="s">
        <v>483</v>
      </c>
      <c r="D76" s="4" t="s">
        <v>517</v>
      </c>
      <c r="E76" s="4"/>
      <c r="F76" s="223"/>
      <c r="G76" s="339"/>
      <c r="H76" s="339"/>
      <c r="I76" s="339"/>
      <c r="J76" s="339"/>
      <c r="K76" s="223"/>
      <c r="L76" s="223">
        <v>5</v>
      </c>
    </row>
    <row r="77" spans="1:12" ht="20.25" customHeight="1" hidden="1">
      <c r="A77" s="114" t="s">
        <v>201</v>
      </c>
      <c r="B77" s="4" t="s">
        <v>274</v>
      </c>
      <c r="C77" s="4" t="s">
        <v>483</v>
      </c>
      <c r="D77" s="4" t="s">
        <v>517</v>
      </c>
      <c r="E77" s="4" t="s">
        <v>169</v>
      </c>
      <c r="F77" s="223"/>
      <c r="G77" s="339"/>
      <c r="H77" s="339"/>
      <c r="I77" s="339"/>
      <c r="J77" s="339"/>
      <c r="K77" s="223"/>
      <c r="L77" s="223">
        <v>5</v>
      </c>
    </row>
    <row r="78" spans="1:12" ht="21" customHeight="1">
      <c r="A78" s="120" t="s">
        <v>474</v>
      </c>
      <c r="B78" s="31" t="s">
        <v>277</v>
      </c>
      <c r="C78" s="32"/>
      <c r="D78" s="32"/>
      <c r="E78" s="32"/>
      <c r="F78" s="224">
        <f>F79</f>
        <v>84900</v>
      </c>
      <c r="G78" s="339"/>
      <c r="H78" s="339"/>
      <c r="I78" s="339"/>
      <c r="J78" s="339"/>
      <c r="K78" s="224"/>
      <c r="L78" s="224">
        <f>L79</f>
        <v>87300</v>
      </c>
    </row>
    <row r="79" spans="1:12" ht="16.5" customHeight="1">
      <c r="A79" s="137" t="s">
        <v>478</v>
      </c>
      <c r="B79" s="11" t="s">
        <v>277</v>
      </c>
      <c r="C79" s="12" t="s">
        <v>278</v>
      </c>
      <c r="D79" s="12"/>
      <c r="E79" s="12"/>
      <c r="F79" s="219">
        <f>F80</f>
        <v>84900</v>
      </c>
      <c r="G79" s="339"/>
      <c r="H79" s="339"/>
      <c r="I79" s="339"/>
      <c r="J79" s="339"/>
      <c r="K79" s="219"/>
      <c r="L79" s="219">
        <f>L80</f>
        <v>87300</v>
      </c>
    </row>
    <row r="80" spans="1:12" ht="18.75" customHeight="1">
      <c r="A80" s="123" t="s">
        <v>143</v>
      </c>
      <c r="B80" s="29" t="s">
        <v>277</v>
      </c>
      <c r="C80" s="4" t="s">
        <v>278</v>
      </c>
      <c r="D80" s="7" t="s">
        <v>144</v>
      </c>
      <c r="E80" s="7"/>
      <c r="F80" s="220">
        <f>F81</f>
        <v>84900</v>
      </c>
      <c r="G80" s="339"/>
      <c r="H80" s="339"/>
      <c r="I80" s="339"/>
      <c r="J80" s="340"/>
      <c r="K80" s="220"/>
      <c r="L80" s="220">
        <f>L81</f>
        <v>87300</v>
      </c>
    </row>
    <row r="81" spans="1:12" ht="19.5" customHeight="1">
      <c r="A81" s="126" t="s">
        <v>156</v>
      </c>
      <c r="B81" s="29" t="s">
        <v>277</v>
      </c>
      <c r="C81" s="4" t="s">
        <v>278</v>
      </c>
      <c r="D81" s="4" t="s">
        <v>147</v>
      </c>
      <c r="E81" s="4"/>
      <c r="F81" s="220">
        <f>F82</f>
        <v>84900</v>
      </c>
      <c r="G81" s="339"/>
      <c r="H81" s="339"/>
      <c r="I81" s="339"/>
      <c r="J81" s="340"/>
      <c r="K81" s="220"/>
      <c r="L81" s="220">
        <f>L82</f>
        <v>87300</v>
      </c>
    </row>
    <row r="82" spans="1:12" ht="34.5" customHeight="1">
      <c r="A82" s="126" t="s">
        <v>158</v>
      </c>
      <c r="B82" s="29" t="s">
        <v>277</v>
      </c>
      <c r="C82" s="4" t="s">
        <v>278</v>
      </c>
      <c r="D82" s="4" t="s">
        <v>157</v>
      </c>
      <c r="E82" s="4"/>
      <c r="F82" s="220">
        <f>F83+F85</f>
        <v>84900</v>
      </c>
      <c r="G82" s="339"/>
      <c r="H82" s="339"/>
      <c r="I82" s="339"/>
      <c r="J82" s="340"/>
      <c r="K82" s="220"/>
      <c r="L82" s="220">
        <f>L83+L85</f>
        <v>87300</v>
      </c>
    </row>
    <row r="83" spans="1:12" ht="53.25" customHeight="1">
      <c r="A83" s="123" t="s">
        <v>198</v>
      </c>
      <c r="B83" s="29" t="s">
        <v>277</v>
      </c>
      <c r="C83" s="4" t="s">
        <v>278</v>
      </c>
      <c r="D83" s="4" t="s">
        <v>157</v>
      </c>
      <c r="E83" s="7" t="s">
        <v>168</v>
      </c>
      <c r="F83" s="220">
        <f>'Ведомственные расходы 2021-2022'!G84</f>
        <v>76200</v>
      </c>
      <c r="G83" s="339"/>
      <c r="H83" s="339"/>
      <c r="I83" s="339"/>
      <c r="J83" s="340"/>
      <c r="K83" s="220">
        <v>1.2</v>
      </c>
      <c r="L83" s="220">
        <f>'Ведомственные расходы 2021-2022'!M84</f>
        <v>78600</v>
      </c>
    </row>
    <row r="84" spans="1:12" ht="16.5" customHeight="1" hidden="1">
      <c r="A84" s="123" t="s">
        <v>199</v>
      </c>
      <c r="B84" s="29" t="s">
        <v>277</v>
      </c>
      <c r="C84" s="4" t="s">
        <v>278</v>
      </c>
      <c r="D84" s="4" t="s">
        <v>186</v>
      </c>
      <c r="E84" s="7" t="s">
        <v>197</v>
      </c>
      <c r="F84" s="220">
        <f>'[1]Ведомственные расходы'!G87</f>
        <v>56</v>
      </c>
      <c r="G84" s="339"/>
      <c r="H84" s="339"/>
      <c r="I84" s="339"/>
      <c r="J84" s="340"/>
      <c r="K84" s="220"/>
      <c r="L84" s="220">
        <f>'[1]Ведомственные расходы'!M87</f>
        <v>0</v>
      </c>
    </row>
    <row r="85" spans="1:12" ht="15.75" customHeight="1">
      <c r="A85" s="131" t="s">
        <v>201</v>
      </c>
      <c r="B85" s="29" t="s">
        <v>277</v>
      </c>
      <c r="C85" s="4" t="s">
        <v>278</v>
      </c>
      <c r="D85" s="4" t="s">
        <v>157</v>
      </c>
      <c r="E85" s="7" t="s">
        <v>169</v>
      </c>
      <c r="F85" s="220">
        <f>'Ведомственные расходы 2021-2022'!G86</f>
        <v>8700</v>
      </c>
      <c r="G85" s="339"/>
      <c r="H85" s="339"/>
      <c r="I85" s="339"/>
      <c r="J85" s="340"/>
      <c r="K85" s="220">
        <v>-1.2</v>
      </c>
      <c r="L85" s="220">
        <f>'Ведомственные расходы 2021-2022'!M86</f>
        <v>8700</v>
      </c>
    </row>
    <row r="86" spans="1:12" ht="19.5" customHeight="1" hidden="1">
      <c r="A86" s="111" t="s">
        <v>202</v>
      </c>
      <c r="B86" s="29" t="s">
        <v>277</v>
      </c>
      <c r="C86" s="4" t="s">
        <v>278</v>
      </c>
      <c r="D86" s="4" t="s">
        <v>186</v>
      </c>
      <c r="E86" s="7" t="s">
        <v>200</v>
      </c>
      <c r="F86" s="220">
        <v>11</v>
      </c>
      <c r="G86" s="339"/>
      <c r="H86" s="339"/>
      <c r="I86" s="339"/>
      <c r="J86" s="340"/>
      <c r="K86" s="220"/>
      <c r="L86" s="220">
        <v>11</v>
      </c>
    </row>
    <row r="87" spans="1:12" ht="34.5" customHeight="1" hidden="1">
      <c r="A87" s="145" t="s">
        <v>259</v>
      </c>
      <c r="B87" s="31" t="s">
        <v>278</v>
      </c>
      <c r="C87" s="19" t="s">
        <v>485</v>
      </c>
      <c r="D87" s="19"/>
      <c r="E87" s="58"/>
      <c r="F87" s="224">
        <f>F94</f>
        <v>0</v>
      </c>
      <c r="G87" s="339"/>
      <c r="H87" s="339"/>
      <c r="I87" s="339"/>
      <c r="J87" s="340"/>
      <c r="K87" s="224"/>
      <c r="L87" s="224">
        <f>L94</f>
        <v>0</v>
      </c>
    </row>
    <row r="88" spans="1:12" ht="76.5" customHeight="1" hidden="1">
      <c r="A88" s="153" t="s">
        <v>187</v>
      </c>
      <c r="B88" s="52" t="s">
        <v>278</v>
      </c>
      <c r="C88" s="2" t="s">
        <v>301</v>
      </c>
      <c r="D88" s="2"/>
      <c r="E88" s="30"/>
      <c r="F88" s="225">
        <f>F89</f>
        <v>0</v>
      </c>
      <c r="G88" s="339"/>
      <c r="H88" s="339"/>
      <c r="I88" s="339"/>
      <c r="J88" s="340"/>
      <c r="K88" s="225"/>
      <c r="L88" s="225">
        <f>L89</f>
        <v>0</v>
      </c>
    </row>
    <row r="89" spans="1:12" ht="102" customHeight="1" hidden="1">
      <c r="A89" s="148" t="s">
        <v>111</v>
      </c>
      <c r="B89" s="60" t="s">
        <v>278</v>
      </c>
      <c r="C89" s="56" t="s">
        <v>301</v>
      </c>
      <c r="D89" s="56" t="s">
        <v>61</v>
      </c>
      <c r="E89" s="55"/>
      <c r="F89" s="226">
        <f>F90</f>
        <v>0</v>
      </c>
      <c r="G89" s="339"/>
      <c r="H89" s="339"/>
      <c r="I89" s="339"/>
      <c r="J89" s="340"/>
      <c r="K89" s="226"/>
      <c r="L89" s="226">
        <f>L90</f>
        <v>0</v>
      </c>
    </row>
    <row r="90" spans="1:12" ht="21.75" customHeight="1" hidden="1">
      <c r="A90" s="148" t="s">
        <v>228</v>
      </c>
      <c r="B90" s="60" t="s">
        <v>278</v>
      </c>
      <c r="C90" s="56" t="s">
        <v>301</v>
      </c>
      <c r="D90" s="56" t="s">
        <v>188</v>
      </c>
      <c r="E90" s="55"/>
      <c r="F90" s="226">
        <f>F91</f>
        <v>0</v>
      </c>
      <c r="G90" s="339"/>
      <c r="H90" s="339"/>
      <c r="I90" s="339"/>
      <c r="J90" s="340"/>
      <c r="K90" s="226"/>
      <c r="L90" s="226">
        <f>L91</f>
        <v>0</v>
      </c>
    </row>
    <row r="91" spans="1:12" ht="33.75" customHeight="1" hidden="1">
      <c r="A91" s="148" t="s">
        <v>229</v>
      </c>
      <c r="B91" s="60" t="s">
        <v>278</v>
      </c>
      <c r="C91" s="56" t="s">
        <v>301</v>
      </c>
      <c r="D91" s="56" t="s">
        <v>189</v>
      </c>
      <c r="E91" s="55"/>
      <c r="F91" s="226">
        <f>F92</f>
        <v>0</v>
      </c>
      <c r="G91" s="339"/>
      <c r="H91" s="339"/>
      <c r="I91" s="339"/>
      <c r="J91" s="340"/>
      <c r="K91" s="226"/>
      <c r="L91" s="226">
        <f>L92</f>
        <v>0</v>
      </c>
    </row>
    <row r="92" spans="1:12" ht="27" customHeight="1" hidden="1">
      <c r="A92" s="150" t="s">
        <v>201</v>
      </c>
      <c r="B92" s="60" t="s">
        <v>278</v>
      </c>
      <c r="C92" s="56" t="s">
        <v>301</v>
      </c>
      <c r="D92" s="56" t="s">
        <v>189</v>
      </c>
      <c r="E92" s="55" t="s">
        <v>169</v>
      </c>
      <c r="F92" s="226">
        <f>F93</f>
        <v>0</v>
      </c>
      <c r="G92" s="339"/>
      <c r="H92" s="339"/>
      <c r="I92" s="339"/>
      <c r="J92" s="340"/>
      <c r="K92" s="226"/>
      <c r="L92" s="226">
        <f>L93</f>
        <v>0</v>
      </c>
    </row>
    <row r="93" spans="1:12" ht="21.75" customHeight="1" hidden="1">
      <c r="A93" s="148" t="s">
        <v>202</v>
      </c>
      <c r="B93" s="60" t="s">
        <v>278</v>
      </c>
      <c r="C93" s="56" t="s">
        <v>301</v>
      </c>
      <c r="D93" s="56" t="s">
        <v>189</v>
      </c>
      <c r="E93" s="55" t="s">
        <v>200</v>
      </c>
      <c r="F93" s="226"/>
      <c r="G93" s="339"/>
      <c r="H93" s="339"/>
      <c r="I93" s="339"/>
      <c r="J93" s="340"/>
      <c r="K93" s="226"/>
      <c r="L93" s="226"/>
    </row>
    <row r="94" spans="1:12" ht="17.25" customHeight="1" hidden="1">
      <c r="A94" s="151" t="s">
        <v>260</v>
      </c>
      <c r="B94" s="52" t="s">
        <v>278</v>
      </c>
      <c r="C94" s="2" t="s">
        <v>287</v>
      </c>
      <c r="D94" s="2"/>
      <c r="E94" s="30"/>
      <c r="F94" s="225">
        <f>F95</f>
        <v>0</v>
      </c>
      <c r="G94" s="339"/>
      <c r="H94" s="339"/>
      <c r="I94" s="339"/>
      <c r="J94" s="340"/>
      <c r="K94" s="225"/>
      <c r="L94" s="225">
        <f>L95</f>
        <v>0</v>
      </c>
    </row>
    <row r="95" spans="1:12" ht="45.75" customHeight="1" hidden="1">
      <c r="A95" s="111" t="s">
        <v>111</v>
      </c>
      <c r="B95" s="29" t="s">
        <v>278</v>
      </c>
      <c r="C95" s="4" t="s">
        <v>287</v>
      </c>
      <c r="D95" s="4" t="s">
        <v>125</v>
      </c>
      <c r="E95" s="7"/>
      <c r="F95" s="220">
        <f>F96</f>
        <v>0</v>
      </c>
      <c r="G95" s="339"/>
      <c r="H95" s="339"/>
      <c r="I95" s="339"/>
      <c r="J95" s="340"/>
      <c r="K95" s="220"/>
      <c r="L95" s="220">
        <f>L96</f>
        <v>0</v>
      </c>
    </row>
    <row r="96" spans="1:12" ht="46.5" customHeight="1" hidden="1">
      <c r="A96" s="111" t="s">
        <v>519</v>
      </c>
      <c r="B96" s="29" t="s">
        <v>278</v>
      </c>
      <c r="C96" s="4" t="s">
        <v>287</v>
      </c>
      <c r="D96" s="4" t="s">
        <v>520</v>
      </c>
      <c r="E96" s="7"/>
      <c r="F96" s="220">
        <f>F97</f>
        <v>0</v>
      </c>
      <c r="G96" s="339"/>
      <c r="H96" s="339"/>
      <c r="I96" s="339"/>
      <c r="J96" s="340"/>
      <c r="K96" s="220"/>
      <c r="L96" s="220">
        <f>L97</f>
        <v>0</v>
      </c>
    </row>
    <row r="97" spans="1:12" ht="18.75" customHeight="1" hidden="1">
      <c r="A97" s="111" t="s">
        <v>521</v>
      </c>
      <c r="B97" s="29" t="s">
        <v>278</v>
      </c>
      <c r="C97" s="4" t="s">
        <v>287</v>
      </c>
      <c r="D97" s="4" t="s">
        <v>0</v>
      </c>
      <c r="E97" s="7"/>
      <c r="F97" s="220">
        <f>F98</f>
        <v>0</v>
      </c>
      <c r="G97" s="339"/>
      <c r="H97" s="339"/>
      <c r="I97" s="339"/>
      <c r="J97" s="340"/>
      <c r="K97" s="220"/>
      <c r="L97" s="220">
        <f>L98</f>
        <v>0</v>
      </c>
    </row>
    <row r="98" spans="1:12" ht="37.5" customHeight="1" hidden="1">
      <c r="A98" s="111" t="s">
        <v>1</v>
      </c>
      <c r="B98" s="29" t="s">
        <v>278</v>
      </c>
      <c r="C98" s="4" t="s">
        <v>287</v>
      </c>
      <c r="D98" s="4" t="s">
        <v>2</v>
      </c>
      <c r="E98" s="7"/>
      <c r="F98" s="220">
        <f>F99</f>
        <v>0</v>
      </c>
      <c r="G98" s="339"/>
      <c r="H98" s="339"/>
      <c r="I98" s="339"/>
      <c r="J98" s="340"/>
      <c r="K98" s="220"/>
      <c r="L98" s="220">
        <f>L99</f>
        <v>0</v>
      </c>
    </row>
    <row r="99" spans="1:12" ht="21" customHeight="1" hidden="1">
      <c r="A99" s="131" t="s">
        <v>201</v>
      </c>
      <c r="B99" s="29" t="s">
        <v>278</v>
      </c>
      <c r="C99" s="4" t="s">
        <v>287</v>
      </c>
      <c r="D99" s="4" t="s">
        <v>2</v>
      </c>
      <c r="E99" s="7" t="s">
        <v>169</v>
      </c>
      <c r="F99" s="220">
        <f>'Ведомственные расходы 2021-2022'!G100</f>
        <v>0</v>
      </c>
      <c r="G99" s="339"/>
      <c r="H99" s="339"/>
      <c r="I99" s="339"/>
      <c r="J99" s="340"/>
      <c r="K99" s="220"/>
      <c r="L99" s="220">
        <f>'Ведомственные расходы 2021-2022'!M100</f>
        <v>0</v>
      </c>
    </row>
    <row r="100" spans="1:12" ht="34.5" customHeight="1" hidden="1">
      <c r="A100" s="111" t="s">
        <v>202</v>
      </c>
      <c r="B100" s="29" t="s">
        <v>278</v>
      </c>
      <c r="C100" s="4" t="s">
        <v>287</v>
      </c>
      <c r="D100" s="4" t="s">
        <v>3</v>
      </c>
      <c r="E100" s="7" t="s">
        <v>200</v>
      </c>
      <c r="F100" s="220">
        <v>1</v>
      </c>
      <c r="G100" s="339"/>
      <c r="H100" s="339"/>
      <c r="I100" s="339"/>
      <c r="J100" s="340"/>
      <c r="K100" s="220"/>
      <c r="L100" s="220">
        <v>1</v>
      </c>
    </row>
    <row r="101" spans="1:12" ht="21" customHeight="1" hidden="1">
      <c r="A101" s="152" t="s">
        <v>296</v>
      </c>
      <c r="B101" s="31" t="s">
        <v>279</v>
      </c>
      <c r="C101" s="19"/>
      <c r="D101" s="19"/>
      <c r="E101" s="58"/>
      <c r="F101" s="224">
        <f>F102+F121</f>
        <v>0</v>
      </c>
      <c r="G101" s="339"/>
      <c r="H101" s="339"/>
      <c r="I101" s="339"/>
      <c r="J101" s="340"/>
      <c r="K101" s="224"/>
      <c r="L101" s="224">
        <f>L102+L121</f>
        <v>0</v>
      </c>
    </row>
    <row r="102" spans="1:12" ht="18.75" customHeight="1" hidden="1">
      <c r="A102" s="153" t="s">
        <v>68</v>
      </c>
      <c r="B102" s="52" t="s">
        <v>279</v>
      </c>
      <c r="C102" s="2" t="s">
        <v>301</v>
      </c>
      <c r="D102" s="2"/>
      <c r="E102" s="30"/>
      <c r="F102" s="225">
        <f>F103</f>
        <v>0</v>
      </c>
      <c r="G102" s="339"/>
      <c r="H102" s="339"/>
      <c r="I102" s="339"/>
      <c r="J102" s="340"/>
      <c r="K102" s="225"/>
      <c r="L102" s="225">
        <f>L103</f>
        <v>0</v>
      </c>
    </row>
    <row r="103" spans="1:12" ht="48.75" customHeight="1" hidden="1">
      <c r="A103" s="111" t="s">
        <v>111</v>
      </c>
      <c r="B103" s="29" t="s">
        <v>279</v>
      </c>
      <c r="C103" s="4" t="s">
        <v>301</v>
      </c>
      <c r="D103" s="4" t="s">
        <v>125</v>
      </c>
      <c r="E103" s="7"/>
      <c r="F103" s="220">
        <f>F104</f>
        <v>0</v>
      </c>
      <c r="G103" s="339"/>
      <c r="H103" s="339"/>
      <c r="I103" s="339"/>
      <c r="J103" s="340"/>
      <c r="K103" s="220"/>
      <c r="L103" s="220">
        <f>L104</f>
        <v>0</v>
      </c>
    </row>
    <row r="104" spans="1:12" ht="44.25" customHeight="1" hidden="1">
      <c r="A104" s="111" t="s">
        <v>113</v>
      </c>
      <c r="B104" s="29" t="s">
        <v>279</v>
      </c>
      <c r="C104" s="4" t="s">
        <v>301</v>
      </c>
      <c r="D104" s="4" t="s">
        <v>132</v>
      </c>
      <c r="E104" s="7"/>
      <c r="F104" s="220">
        <f>F110</f>
        <v>0</v>
      </c>
      <c r="G104" s="339"/>
      <c r="H104" s="339"/>
      <c r="I104" s="339"/>
      <c r="J104" s="340"/>
      <c r="K104" s="220"/>
      <c r="L104" s="220">
        <f>L110</f>
        <v>0</v>
      </c>
    </row>
    <row r="105" spans="1:12" ht="88.5" customHeight="1" hidden="1">
      <c r="A105" s="111" t="s">
        <v>230</v>
      </c>
      <c r="B105" s="29" t="s">
        <v>279</v>
      </c>
      <c r="C105" s="4" t="s">
        <v>301</v>
      </c>
      <c r="D105" s="4" t="s">
        <v>190</v>
      </c>
      <c r="E105" s="7"/>
      <c r="F105" s="220">
        <f>F106</f>
        <v>0</v>
      </c>
      <c r="G105" s="339"/>
      <c r="H105" s="339"/>
      <c r="I105" s="339"/>
      <c r="J105" s="340"/>
      <c r="K105" s="220"/>
      <c r="L105" s="220">
        <f>L106</f>
        <v>0</v>
      </c>
    </row>
    <row r="106" spans="1:12" ht="114" customHeight="1" hidden="1">
      <c r="A106" s="131" t="s">
        <v>201</v>
      </c>
      <c r="B106" s="29" t="s">
        <v>279</v>
      </c>
      <c r="C106" s="4" t="s">
        <v>301</v>
      </c>
      <c r="D106" s="4" t="s">
        <v>190</v>
      </c>
      <c r="E106" s="7" t="s">
        <v>169</v>
      </c>
      <c r="F106" s="220">
        <f>F107</f>
        <v>0</v>
      </c>
      <c r="G106" s="339"/>
      <c r="H106" s="339"/>
      <c r="I106" s="339"/>
      <c r="J106" s="340"/>
      <c r="K106" s="220"/>
      <c r="L106" s="220">
        <f>L107</f>
        <v>0</v>
      </c>
    </row>
    <row r="107" spans="1:12" ht="21.75" customHeight="1" hidden="1">
      <c r="A107" s="111" t="s">
        <v>202</v>
      </c>
      <c r="B107" s="29" t="s">
        <v>279</v>
      </c>
      <c r="C107" s="4" t="s">
        <v>301</v>
      </c>
      <c r="D107" s="4" t="s">
        <v>190</v>
      </c>
      <c r="E107" s="7" t="s">
        <v>200</v>
      </c>
      <c r="F107" s="220"/>
      <c r="G107" s="339"/>
      <c r="H107" s="339"/>
      <c r="I107" s="339"/>
      <c r="J107" s="340"/>
      <c r="K107" s="220"/>
      <c r="L107" s="220"/>
    </row>
    <row r="108" spans="1:12" ht="39.75" customHeight="1" hidden="1">
      <c r="A108" s="111" t="s">
        <v>207</v>
      </c>
      <c r="B108" s="29" t="s">
        <v>279</v>
      </c>
      <c r="C108" s="4" t="s">
        <v>301</v>
      </c>
      <c r="D108" s="4" t="s">
        <v>190</v>
      </c>
      <c r="E108" s="7" t="s">
        <v>265</v>
      </c>
      <c r="F108" s="220">
        <f>F109</f>
        <v>0</v>
      </c>
      <c r="G108" s="339"/>
      <c r="H108" s="339"/>
      <c r="I108" s="339"/>
      <c r="J108" s="340"/>
      <c r="K108" s="220"/>
      <c r="L108" s="220">
        <f>L109</f>
        <v>0</v>
      </c>
    </row>
    <row r="109" spans="1:12" ht="42.75" customHeight="1" hidden="1">
      <c r="A109" s="111" t="s">
        <v>264</v>
      </c>
      <c r="B109" s="29" t="s">
        <v>279</v>
      </c>
      <c r="C109" s="4" t="s">
        <v>301</v>
      </c>
      <c r="D109" s="4" t="s">
        <v>190</v>
      </c>
      <c r="E109" s="7" t="s">
        <v>206</v>
      </c>
      <c r="F109" s="220"/>
      <c r="G109" s="339"/>
      <c r="H109" s="339"/>
      <c r="I109" s="339"/>
      <c r="J109" s="340"/>
      <c r="K109" s="220"/>
      <c r="L109" s="220"/>
    </row>
    <row r="110" spans="1:12" ht="29.25" customHeight="1" hidden="1">
      <c r="A110" s="111" t="s">
        <v>159</v>
      </c>
      <c r="B110" s="29" t="s">
        <v>279</v>
      </c>
      <c r="C110" s="4" t="s">
        <v>301</v>
      </c>
      <c r="D110" s="4" t="s">
        <v>131</v>
      </c>
      <c r="E110" s="7"/>
      <c r="F110" s="220">
        <f>F111</f>
        <v>0</v>
      </c>
      <c r="G110" s="339"/>
      <c r="H110" s="339"/>
      <c r="I110" s="339"/>
      <c r="J110" s="340"/>
      <c r="K110" s="220"/>
      <c r="L110" s="220">
        <f>L111</f>
        <v>0</v>
      </c>
    </row>
    <row r="111" spans="1:12" ht="70.5" customHeight="1" hidden="1">
      <c r="A111" s="126" t="s">
        <v>99</v>
      </c>
      <c r="B111" s="29" t="s">
        <v>279</v>
      </c>
      <c r="C111" s="4" t="s">
        <v>301</v>
      </c>
      <c r="D111" s="4" t="s">
        <v>4</v>
      </c>
      <c r="E111" s="7"/>
      <c r="F111" s="220">
        <f>F112</f>
        <v>0</v>
      </c>
      <c r="G111" s="339"/>
      <c r="H111" s="339"/>
      <c r="I111" s="339"/>
      <c r="J111" s="340"/>
      <c r="K111" s="220"/>
      <c r="L111" s="220">
        <f>L112</f>
        <v>0</v>
      </c>
    </row>
    <row r="112" spans="1:12" ht="21" customHeight="1" hidden="1">
      <c r="A112" s="131" t="s">
        <v>201</v>
      </c>
      <c r="B112" s="29" t="s">
        <v>279</v>
      </c>
      <c r="C112" s="4" t="s">
        <v>301</v>
      </c>
      <c r="D112" s="4" t="s">
        <v>130</v>
      </c>
      <c r="E112" s="7" t="s">
        <v>169</v>
      </c>
      <c r="F112" s="220"/>
      <c r="G112" s="339"/>
      <c r="H112" s="339"/>
      <c r="I112" s="339"/>
      <c r="J112" s="340"/>
      <c r="K112" s="220"/>
      <c r="L112" s="220"/>
    </row>
    <row r="113" spans="1:12" ht="34.5" customHeight="1" hidden="1">
      <c r="A113" s="111" t="s">
        <v>202</v>
      </c>
      <c r="B113" s="29" t="s">
        <v>279</v>
      </c>
      <c r="C113" s="4" t="s">
        <v>301</v>
      </c>
      <c r="D113" s="4" t="s">
        <v>191</v>
      </c>
      <c r="E113" s="7" t="s">
        <v>200</v>
      </c>
      <c r="F113" s="220"/>
      <c r="G113" s="339"/>
      <c r="H113" s="339"/>
      <c r="I113" s="339"/>
      <c r="J113" s="340"/>
      <c r="K113" s="220"/>
      <c r="L113" s="220"/>
    </row>
    <row r="114" spans="1:12" ht="78" customHeight="1" hidden="1">
      <c r="A114" s="111" t="s">
        <v>207</v>
      </c>
      <c r="B114" s="29" t="s">
        <v>279</v>
      </c>
      <c r="C114" s="4" t="s">
        <v>301</v>
      </c>
      <c r="D114" s="4" t="s">
        <v>191</v>
      </c>
      <c r="E114" s="7" t="s">
        <v>265</v>
      </c>
      <c r="F114" s="220">
        <f>F115</f>
        <v>0</v>
      </c>
      <c r="G114" s="339"/>
      <c r="H114" s="339"/>
      <c r="I114" s="339"/>
      <c r="J114" s="340"/>
      <c r="K114" s="220"/>
      <c r="L114" s="220">
        <f>L115</f>
        <v>0</v>
      </c>
    </row>
    <row r="115" spans="1:12" ht="92.25" customHeight="1" hidden="1">
      <c r="A115" s="111" t="s">
        <v>264</v>
      </c>
      <c r="B115" s="29" t="s">
        <v>279</v>
      </c>
      <c r="C115" s="4" t="s">
        <v>301</v>
      </c>
      <c r="D115" s="4" t="s">
        <v>191</v>
      </c>
      <c r="E115" s="7" t="s">
        <v>206</v>
      </c>
      <c r="F115" s="220"/>
      <c r="G115" s="339"/>
      <c r="H115" s="339"/>
      <c r="I115" s="339"/>
      <c r="J115" s="340"/>
      <c r="K115" s="220"/>
      <c r="L115" s="220"/>
    </row>
    <row r="116" spans="1:12" ht="15.75" customHeight="1" hidden="1">
      <c r="A116" s="111" t="s">
        <v>233</v>
      </c>
      <c r="B116" s="29" t="s">
        <v>279</v>
      </c>
      <c r="C116" s="4" t="s">
        <v>301</v>
      </c>
      <c r="D116" s="4" t="s">
        <v>192</v>
      </c>
      <c r="E116" s="7"/>
      <c r="F116" s="220">
        <f>F117</f>
        <v>0</v>
      </c>
      <c r="G116" s="339"/>
      <c r="H116" s="339"/>
      <c r="I116" s="339"/>
      <c r="J116" s="340"/>
      <c r="K116" s="220"/>
      <c r="L116" s="220">
        <f>L117</f>
        <v>0</v>
      </c>
    </row>
    <row r="117" spans="1:12" ht="29.25" customHeight="1" hidden="1">
      <c r="A117" s="131" t="s">
        <v>201</v>
      </c>
      <c r="B117" s="29" t="s">
        <v>279</v>
      </c>
      <c r="C117" s="4" t="s">
        <v>301</v>
      </c>
      <c r="D117" s="4" t="s">
        <v>192</v>
      </c>
      <c r="E117" s="7" t="s">
        <v>169</v>
      </c>
      <c r="F117" s="220">
        <f>F118</f>
        <v>0</v>
      </c>
      <c r="G117" s="339"/>
      <c r="H117" s="339"/>
      <c r="I117" s="339"/>
      <c r="J117" s="340"/>
      <c r="K117" s="220"/>
      <c r="L117" s="220">
        <f>L118</f>
        <v>0</v>
      </c>
    </row>
    <row r="118" spans="1:12" ht="24" customHeight="1" hidden="1">
      <c r="A118" s="111" t="s">
        <v>202</v>
      </c>
      <c r="B118" s="29" t="s">
        <v>279</v>
      </c>
      <c r="C118" s="4" t="s">
        <v>301</v>
      </c>
      <c r="D118" s="4" t="s">
        <v>192</v>
      </c>
      <c r="E118" s="7" t="s">
        <v>200</v>
      </c>
      <c r="F118" s="220"/>
      <c r="G118" s="339"/>
      <c r="H118" s="339"/>
      <c r="I118" s="339"/>
      <c r="J118" s="340"/>
      <c r="K118" s="220"/>
      <c r="L118" s="220"/>
    </row>
    <row r="119" spans="1:12" ht="19.5" customHeight="1" hidden="1">
      <c r="A119" s="111" t="s">
        <v>207</v>
      </c>
      <c r="B119" s="29" t="s">
        <v>279</v>
      </c>
      <c r="C119" s="4" t="s">
        <v>301</v>
      </c>
      <c r="D119" s="4" t="s">
        <v>192</v>
      </c>
      <c r="E119" s="7" t="s">
        <v>265</v>
      </c>
      <c r="F119" s="220">
        <f>F120</f>
        <v>0</v>
      </c>
      <c r="G119" s="259"/>
      <c r="H119" s="259"/>
      <c r="I119" s="259"/>
      <c r="J119" s="259"/>
      <c r="K119" s="220"/>
      <c r="L119" s="220">
        <f>L120</f>
        <v>0</v>
      </c>
    </row>
    <row r="120" spans="1:12" ht="33.75" customHeight="1" hidden="1">
      <c r="A120" s="111" t="s">
        <v>264</v>
      </c>
      <c r="B120" s="29" t="s">
        <v>279</v>
      </c>
      <c r="C120" s="4" t="s">
        <v>301</v>
      </c>
      <c r="D120" s="4" t="s">
        <v>192</v>
      </c>
      <c r="E120" s="7" t="s">
        <v>206</v>
      </c>
      <c r="F120" s="220"/>
      <c r="G120" s="259"/>
      <c r="H120" s="259"/>
      <c r="I120" s="259"/>
      <c r="J120" s="259"/>
      <c r="K120" s="220"/>
      <c r="L120" s="220"/>
    </row>
    <row r="121" spans="1:12" ht="19.5" customHeight="1" hidden="1">
      <c r="A121" s="129" t="s">
        <v>258</v>
      </c>
      <c r="B121" s="57" t="s">
        <v>279</v>
      </c>
      <c r="C121" s="4" t="s">
        <v>167</v>
      </c>
      <c r="D121" s="4"/>
      <c r="E121" s="7"/>
      <c r="F121" s="220">
        <f>F122</f>
        <v>0</v>
      </c>
      <c r="G121" s="259"/>
      <c r="H121" s="259"/>
      <c r="I121" s="259"/>
      <c r="J121" s="259"/>
      <c r="K121" s="220"/>
      <c r="L121" s="220">
        <f>L122</f>
        <v>0</v>
      </c>
    </row>
    <row r="122" spans="1:12" ht="44.25" customHeight="1" hidden="1">
      <c r="A122" s="129" t="s">
        <v>111</v>
      </c>
      <c r="B122" s="57" t="s">
        <v>279</v>
      </c>
      <c r="C122" s="4" t="s">
        <v>167</v>
      </c>
      <c r="D122" s="4" t="s">
        <v>125</v>
      </c>
      <c r="E122" s="7"/>
      <c r="F122" s="220">
        <f>F123</f>
        <v>0</v>
      </c>
      <c r="G122" s="259"/>
      <c r="H122" s="259"/>
      <c r="I122" s="259"/>
      <c r="J122" s="259"/>
      <c r="K122" s="220"/>
      <c r="L122" s="220">
        <f>L123</f>
        <v>0</v>
      </c>
    </row>
    <row r="123" spans="1:12" ht="49.5" customHeight="1" hidden="1">
      <c r="A123" s="111" t="s">
        <v>11</v>
      </c>
      <c r="B123" s="57" t="s">
        <v>279</v>
      </c>
      <c r="C123" s="4" t="s">
        <v>167</v>
      </c>
      <c r="D123" s="4" t="s">
        <v>12</v>
      </c>
      <c r="E123" s="7"/>
      <c r="F123" s="220">
        <f>F124</f>
        <v>0</v>
      </c>
      <c r="G123" s="259"/>
      <c r="H123" s="259"/>
      <c r="I123" s="259"/>
      <c r="J123" s="259"/>
      <c r="K123" s="220"/>
      <c r="L123" s="220">
        <f>L124</f>
        <v>0</v>
      </c>
    </row>
    <row r="124" spans="1:12" ht="49.5" customHeight="1" hidden="1">
      <c r="A124" s="129" t="s">
        <v>13</v>
      </c>
      <c r="B124" s="57" t="s">
        <v>279</v>
      </c>
      <c r="C124" s="4" t="s">
        <v>167</v>
      </c>
      <c r="D124" s="4" t="s">
        <v>14</v>
      </c>
      <c r="E124" s="7"/>
      <c r="F124" s="220">
        <f>F125</f>
        <v>0</v>
      </c>
      <c r="G124" s="259"/>
      <c r="H124" s="259"/>
      <c r="I124" s="259"/>
      <c r="J124" s="259"/>
      <c r="K124" s="220"/>
      <c r="L124" s="220">
        <f>L125</f>
        <v>0</v>
      </c>
    </row>
    <row r="125" spans="1:12" ht="45.75" customHeight="1" hidden="1">
      <c r="A125" s="129" t="s">
        <v>15</v>
      </c>
      <c r="B125" s="57" t="s">
        <v>279</v>
      </c>
      <c r="C125" s="4" t="s">
        <v>167</v>
      </c>
      <c r="D125" s="4" t="s">
        <v>16</v>
      </c>
      <c r="E125" s="7"/>
      <c r="F125" s="220">
        <f>F126</f>
        <v>0</v>
      </c>
      <c r="G125" s="259"/>
      <c r="H125" s="259"/>
      <c r="I125" s="259"/>
      <c r="J125" s="259"/>
      <c r="K125" s="220"/>
      <c r="L125" s="220">
        <f>L126</f>
        <v>0</v>
      </c>
    </row>
    <row r="126" spans="1:12" ht="20.25" customHeight="1" hidden="1">
      <c r="A126" s="155" t="s">
        <v>201</v>
      </c>
      <c r="B126" s="57" t="s">
        <v>279</v>
      </c>
      <c r="C126" s="4" t="s">
        <v>167</v>
      </c>
      <c r="D126" s="4" t="s">
        <v>16</v>
      </c>
      <c r="E126" s="7" t="s">
        <v>169</v>
      </c>
      <c r="F126" s="220"/>
      <c r="G126" s="259"/>
      <c r="H126" s="259"/>
      <c r="I126" s="259"/>
      <c r="J126" s="259"/>
      <c r="K126" s="220"/>
      <c r="L126" s="220"/>
    </row>
    <row r="127" spans="1:12" ht="19.5" customHeight="1" hidden="1">
      <c r="A127" s="129" t="s">
        <v>202</v>
      </c>
      <c r="B127" s="57" t="s">
        <v>279</v>
      </c>
      <c r="C127" s="4" t="s">
        <v>167</v>
      </c>
      <c r="D127" s="4" t="s">
        <v>17</v>
      </c>
      <c r="E127" s="7" t="s">
        <v>200</v>
      </c>
      <c r="F127" s="220">
        <v>0.5</v>
      </c>
      <c r="G127" s="259"/>
      <c r="H127" s="259"/>
      <c r="I127" s="259"/>
      <c r="J127" s="259"/>
      <c r="K127" s="220"/>
      <c r="L127" s="220">
        <v>0.5</v>
      </c>
    </row>
    <row r="128" spans="1:12" ht="29.25" customHeight="1">
      <c r="A128" s="151" t="s">
        <v>584</v>
      </c>
      <c r="B128" s="257" t="s">
        <v>279</v>
      </c>
      <c r="C128" s="2" t="s">
        <v>167</v>
      </c>
      <c r="D128" s="2"/>
      <c r="E128" s="30"/>
      <c r="F128" s="225">
        <f>F129</f>
        <v>64000</v>
      </c>
      <c r="G128" s="213"/>
      <c r="H128" s="214"/>
      <c r="I128" s="185"/>
      <c r="J128" s="185"/>
      <c r="K128" s="127"/>
      <c r="L128" s="220">
        <f>L129</f>
        <v>0</v>
      </c>
    </row>
    <row r="129" spans="1:12" ht="44.25" customHeight="1">
      <c r="A129" s="129" t="s">
        <v>585</v>
      </c>
      <c r="B129" s="57" t="s">
        <v>279</v>
      </c>
      <c r="C129" s="4" t="s">
        <v>167</v>
      </c>
      <c r="D129" s="4" t="s">
        <v>583</v>
      </c>
      <c r="E129" s="7"/>
      <c r="F129" s="220">
        <f>F130</f>
        <v>64000</v>
      </c>
      <c r="G129" s="213"/>
      <c r="H129" s="214"/>
      <c r="I129" s="185"/>
      <c r="J129" s="185"/>
      <c r="K129" s="127"/>
      <c r="L129" s="220">
        <f>L130</f>
        <v>0</v>
      </c>
    </row>
    <row r="130" spans="1:12" ht="18.75" customHeight="1">
      <c r="A130" s="111" t="s">
        <v>652</v>
      </c>
      <c r="B130" s="57" t="s">
        <v>279</v>
      </c>
      <c r="C130" s="4" t="s">
        <v>167</v>
      </c>
      <c r="D130" s="4" t="s">
        <v>625</v>
      </c>
      <c r="E130" s="7"/>
      <c r="F130" s="220">
        <f>F131</f>
        <v>64000</v>
      </c>
      <c r="G130" s="213"/>
      <c r="H130" s="214"/>
      <c r="I130" s="185"/>
      <c r="J130" s="185"/>
      <c r="K130" s="127"/>
      <c r="L130" s="220">
        <f>L131</f>
        <v>0</v>
      </c>
    </row>
    <row r="131" spans="1:12" ht="49.5" customHeight="1">
      <c r="A131" s="129" t="s">
        <v>626</v>
      </c>
      <c r="B131" s="57" t="s">
        <v>279</v>
      </c>
      <c r="C131" s="4" t="s">
        <v>167</v>
      </c>
      <c r="D131" s="4" t="s">
        <v>624</v>
      </c>
      <c r="E131" s="7"/>
      <c r="F131" s="220">
        <f>F132</f>
        <v>64000</v>
      </c>
      <c r="G131" s="213"/>
      <c r="H131" s="214"/>
      <c r="I131" s="185"/>
      <c r="J131" s="185"/>
      <c r="K131" s="127"/>
      <c r="L131" s="220">
        <f>L132</f>
        <v>0</v>
      </c>
    </row>
    <row r="132" spans="1:12" ht="45.75" customHeight="1">
      <c r="A132" s="129" t="s">
        <v>15</v>
      </c>
      <c r="B132" s="57" t="s">
        <v>279</v>
      </c>
      <c r="C132" s="4" t="s">
        <v>167</v>
      </c>
      <c r="D132" s="4" t="s">
        <v>624</v>
      </c>
      <c r="E132" s="7"/>
      <c r="F132" s="220">
        <f>F133</f>
        <v>64000</v>
      </c>
      <c r="G132" s="213"/>
      <c r="H132" s="214"/>
      <c r="I132" s="185"/>
      <c r="J132" s="185"/>
      <c r="K132" s="127"/>
      <c r="L132" s="220">
        <f>L133</f>
        <v>0</v>
      </c>
    </row>
    <row r="133" spans="1:12" ht="20.25" customHeight="1">
      <c r="A133" s="155" t="s">
        <v>201</v>
      </c>
      <c r="B133" s="57" t="s">
        <v>279</v>
      </c>
      <c r="C133" s="4" t="s">
        <v>167</v>
      </c>
      <c r="D133" s="4" t="s">
        <v>624</v>
      </c>
      <c r="E133" s="7" t="s">
        <v>169</v>
      </c>
      <c r="F133" s="220">
        <v>64000</v>
      </c>
      <c r="G133" s="213"/>
      <c r="H133" s="214"/>
      <c r="I133" s="185"/>
      <c r="J133" s="185"/>
      <c r="K133" s="127"/>
      <c r="L133" s="220">
        <v>0</v>
      </c>
    </row>
    <row r="134" spans="1:12" ht="26.25" customHeight="1">
      <c r="A134" s="120" t="s">
        <v>288</v>
      </c>
      <c r="B134" s="19" t="s">
        <v>276</v>
      </c>
      <c r="C134" s="19"/>
      <c r="D134" s="19"/>
      <c r="E134" s="19"/>
      <c r="F134" s="224">
        <f>F178</f>
        <v>1445620</v>
      </c>
      <c r="G134" s="259"/>
      <c r="H134" s="259"/>
      <c r="I134" s="259"/>
      <c r="J134" s="259"/>
      <c r="K134" s="224">
        <v>102</v>
      </c>
      <c r="L134" s="224">
        <f>L178</f>
        <v>1440620</v>
      </c>
    </row>
    <row r="135" spans="1:14" ht="24" customHeight="1" hidden="1">
      <c r="A135" s="156" t="s">
        <v>280</v>
      </c>
      <c r="B135" s="54" t="s">
        <v>276</v>
      </c>
      <c r="C135" s="54" t="s">
        <v>274</v>
      </c>
      <c r="D135" s="54"/>
      <c r="E135" s="54"/>
      <c r="F135" s="227">
        <f>F136</f>
        <v>0</v>
      </c>
      <c r="G135" s="310"/>
      <c r="H135" s="310"/>
      <c r="I135" s="310"/>
      <c r="J135" s="222"/>
      <c r="K135" s="225"/>
      <c r="L135" s="227">
        <f>L136</f>
        <v>0</v>
      </c>
      <c r="N135" s="17"/>
    </row>
    <row r="136" spans="1:12" ht="33.75" customHeight="1" hidden="1">
      <c r="A136" s="158" t="s">
        <v>204</v>
      </c>
      <c r="B136" s="53" t="s">
        <v>276</v>
      </c>
      <c r="C136" s="53" t="s">
        <v>274</v>
      </c>
      <c r="D136" s="53" t="s">
        <v>203</v>
      </c>
      <c r="E136" s="53"/>
      <c r="F136" s="228">
        <f>F137</f>
        <v>0</v>
      </c>
      <c r="G136" s="310"/>
      <c r="H136" s="310"/>
      <c r="I136" s="310"/>
      <c r="J136" s="310"/>
      <c r="K136" s="225"/>
      <c r="L136" s="228">
        <f>L137</f>
        <v>0</v>
      </c>
    </row>
    <row r="137" spans="1:12" ht="24" customHeight="1" hidden="1">
      <c r="A137" s="160" t="s">
        <v>205</v>
      </c>
      <c r="B137" s="53" t="s">
        <v>276</v>
      </c>
      <c r="C137" s="53" t="s">
        <v>274</v>
      </c>
      <c r="D137" s="53" t="s">
        <v>208</v>
      </c>
      <c r="E137" s="53"/>
      <c r="F137" s="228">
        <f>F138+F143+F148</f>
        <v>0</v>
      </c>
      <c r="G137" s="310"/>
      <c r="H137" s="310"/>
      <c r="I137" s="310"/>
      <c r="J137" s="310"/>
      <c r="K137" s="225"/>
      <c r="L137" s="228">
        <f>L138+L143+L148</f>
        <v>0</v>
      </c>
    </row>
    <row r="138" spans="1:12" ht="18" customHeight="1" hidden="1">
      <c r="A138" s="161" t="s">
        <v>210</v>
      </c>
      <c r="B138" s="53" t="s">
        <v>276</v>
      </c>
      <c r="C138" s="53" t="s">
        <v>274</v>
      </c>
      <c r="D138" s="53" t="s">
        <v>209</v>
      </c>
      <c r="E138" s="53"/>
      <c r="F138" s="228">
        <f>F139+F141</f>
        <v>0</v>
      </c>
      <c r="G138" s="310"/>
      <c r="H138" s="310"/>
      <c r="I138" s="310"/>
      <c r="J138" s="310"/>
      <c r="K138" s="225"/>
      <c r="L138" s="228">
        <f>L139+L141</f>
        <v>0</v>
      </c>
    </row>
    <row r="139" spans="1:12" ht="33.75" customHeight="1" hidden="1">
      <c r="A139" s="161" t="s">
        <v>201</v>
      </c>
      <c r="B139" s="53" t="s">
        <v>276</v>
      </c>
      <c r="C139" s="53" t="s">
        <v>274</v>
      </c>
      <c r="D139" s="53" t="s">
        <v>209</v>
      </c>
      <c r="E139" s="53" t="s">
        <v>169</v>
      </c>
      <c r="F139" s="228">
        <f>F140</f>
        <v>0</v>
      </c>
      <c r="G139" s="310"/>
      <c r="H139" s="310"/>
      <c r="I139" s="310"/>
      <c r="J139" s="310"/>
      <c r="K139" s="225"/>
      <c r="L139" s="228">
        <f>L140</f>
        <v>0</v>
      </c>
    </row>
    <row r="140" spans="1:12" ht="18" customHeight="1" hidden="1">
      <c r="A140" s="160" t="s">
        <v>202</v>
      </c>
      <c r="B140" s="53" t="s">
        <v>276</v>
      </c>
      <c r="C140" s="53" t="s">
        <v>274</v>
      </c>
      <c r="D140" s="53" t="s">
        <v>209</v>
      </c>
      <c r="E140" s="53" t="s">
        <v>200</v>
      </c>
      <c r="F140" s="228"/>
      <c r="G140" s="310"/>
      <c r="H140" s="310"/>
      <c r="I140" s="310"/>
      <c r="J140" s="310"/>
      <c r="K140" s="225"/>
      <c r="L140" s="228"/>
    </row>
    <row r="141" spans="1:12" ht="31.5" hidden="1">
      <c r="A141" s="160" t="s">
        <v>207</v>
      </c>
      <c r="B141" s="53" t="s">
        <v>276</v>
      </c>
      <c r="C141" s="53" t="s">
        <v>274</v>
      </c>
      <c r="D141" s="53" t="s">
        <v>209</v>
      </c>
      <c r="E141" s="53" t="s">
        <v>265</v>
      </c>
      <c r="F141" s="228">
        <f>F142</f>
        <v>0</v>
      </c>
      <c r="G141" s="259"/>
      <c r="H141" s="259"/>
      <c r="I141" s="259"/>
      <c r="J141" s="341"/>
      <c r="K141" s="225"/>
      <c r="L141" s="228">
        <f>L142</f>
        <v>0</v>
      </c>
    </row>
    <row r="142" spans="1:12" ht="15.75" hidden="1">
      <c r="A142" s="160" t="s">
        <v>264</v>
      </c>
      <c r="B142" s="53" t="s">
        <v>276</v>
      </c>
      <c r="C142" s="53" t="s">
        <v>274</v>
      </c>
      <c r="D142" s="53" t="s">
        <v>209</v>
      </c>
      <c r="E142" s="53" t="s">
        <v>206</v>
      </c>
      <c r="F142" s="228"/>
      <c r="G142" s="259"/>
      <c r="H142" s="259"/>
      <c r="I142" s="259"/>
      <c r="J142" s="341"/>
      <c r="K142" s="225"/>
      <c r="L142" s="228"/>
    </row>
    <row r="143" spans="1:12" ht="15.75" hidden="1">
      <c r="A143" s="160" t="s">
        <v>212</v>
      </c>
      <c r="B143" s="53" t="s">
        <v>276</v>
      </c>
      <c r="C143" s="53" t="s">
        <v>274</v>
      </c>
      <c r="D143" s="53" t="s">
        <v>211</v>
      </c>
      <c r="E143" s="53"/>
      <c r="F143" s="228">
        <f>F144+F146</f>
        <v>0</v>
      </c>
      <c r="G143" s="259"/>
      <c r="H143" s="259"/>
      <c r="I143" s="259"/>
      <c r="J143" s="341"/>
      <c r="K143" s="225"/>
      <c r="L143" s="228">
        <f>L144+L146</f>
        <v>0</v>
      </c>
    </row>
    <row r="144" spans="1:12" ht="15.75" hidden="1">
      <c r="A144" s="161" t="s">
        <v>201</v>
      </c>
      <c r="B144" s="53" t="s">
        <v>276</v>
      </c>
      <c r="C144" s="53" t="s">
        <v>274</v>
      </c>
      <c r="D144" s="53" t="s">
        <v>211</v>
      </c>
      <c r="E144" s="53" t="s">
        <v>169</v>
      </c>
      <c r="F144" s="228">
        <f>F145</f>
        <v>0</v>
      </c>
      <c r="G144" s="259"/>
      <c r="H144" s="259"/>
      <c r="I144" s="259"/>
      <c r="J144" s="341"/>
      <c r="K144" s="225"/>
      <c r="L144" s="228">
        <f>L145</f>
        <v>0</v>
      </c>
    </row>
    <row r="145" spans="1:12" ht="85.5" customHeight="1" hidden="1">
      <c r="A145" s="160" t="s">
        <v>202</v>
      </c>
      <c r="B145" s="53" t="s">
        <v>276</v>
      </c>
      <c r="C145" s="53" t="s">
        <v>274</v>
      </c>
      <c r="D145" s="53" t="s">
        <v>211</v>
      </c>
      <c r="E145" s="53" t="s">
        <v>200</v>
      </c>
      <c r="F145" s="228"/>
      <c r="G145" s="259"/>
      <c r="H145" s="259"/>
      <c r="I145" s="259"/>
      <c r="J145" s="341"/>
      <c r="K145" s="225"/>
      <c r="L145" s="228"/>
    </row>
    <row r="146" spans="1:12" ht="31.5" hidden="1">
      <c r="A146" s="160" t="s">
        <v>207</v>
      </c>
      <c r="B146" s="53" t="s">
        <v>276</v>
      </c>
      <c r="C146" s="53" t="s">
        <v>274</v>
      </c>
      <c r="D146" s="53" t="s">
        <v>211</v>
      </c>
      <c r="E146" s="53" t="s">
        <v>265</v>
      </c>
      <c r="F146" s="228">
        <f>F147</f>
        <v>0</v>
      </c>
      <c r="G146" s="259"/>
      <c r="H146" s="259"/>
      <c r="I146" s="259"/>
      <c r="J146" s="341"/>
      <c r="K146" s="225"/>
      <c r="L146" s="228">
        <f>L147</f>
        <v>0</v>
      </c>
    </row>
    <row r="147" spans="1:12" ht="15.75" hidden="1">
      <c r="A147" s="160" t="s">
        <v>264</v>
      </c>
      <c r="B147" s="53" t="s">
        <v>276</v>
      </c>
      <c r="C147" s="53" t="s">
        <v>274</v>
      </c>
      <c r="D147" s="53" t="s">
        <v>211</v>
      </c>
      <c r="E147" s="53" t="s">
        <v>206</v>
      </c>
      <c r="F147" s="228"/>
      <c r="G147" s="259"/>
      <c r="H147" s="259"/>
      <c r="I147" s="259"/>
      <c r="J147" s="341"/>
      <c r="K147" s="225"/>
      <c r="L147" s="228"/>
    </row>
    <row r="148" spans="1:12" ht="18.75" customHeight="1" hidden="1">
      <c r="A148" s="160" t="s">
        <v>18</v>
      </c>
      <c r="B148" s="53" t="s">
        <v>276</v>
      </c>
      <c r="C148" s="53" t="s">
        <v>274</v>
      </c>
      <c r="D148" s="53" t="s">
        <v>213</v>
      </c>
      <c r="E148" s="53"/>
      <c r="F148" s="228">
        <f>F149+F151</f>
        <v>0</v>
      </c>
      <c r="G148" s="259"/>
      <c r="H148" s="259"/>
      <c r="I148" s="259"/>
      <c r="J148" s="341"/>
      <c r="K148" s="225"/>
      <c r="L148" s="228">
        <f>L149+L151</f>
        <v>0</v>
      </c>
    </row>
    <row r="149" spans="1:12" ht="15.75" hidden="1">
      <c r="A149" s="161" t="s">
        <v>201</v>
      </c>
      <c r="B149" s="53" t="s">
        <v>276</v>
      </c>
      <c r="C149" s="53" t="s">
        <v>274</v>
      </c>
      <c r="D149" s="53" t="s">
        <v>213</v>
      </c>
      <c r="E149" s="53" t="s">
        <v>169</v>
      </c>
      <c r="F149" s="228">
        <f>F150</f>
        <v>0</v>
      </c>
      <c r="G149" s="310" t="e">
        <f>#REF!</f>
        <v>#REF!</v>
      </c>
      <c r="H149" s="310" t="e">
        <f>#REF!</f>
        <v>#REF!</v>
      </c>
      <c r="I149" s="310"/>
      <c r="J149" s="341">
        <v>4067.7</v>
      </c>
      <c r="K149" s="225"/>
      <c r="L149" s="228">
        <f>L150</f>
        <v>0</v>
      </c>
    </row>
    <row r="150" spans="1:12" ht="31.5" hidden="1">
      <c r="A150" s="160" t="s">
        <v>202</v>
      </c>
      <c r="B150" s="53" t="s">
        <v>276</v>
      </c>
      <c r="C150" s="53" t="s">
        <v>274</v>
      </c>
      <c r="D150" s="53" t="s">
        <v>213</v>
      </c>
      <c r="E150" s="53" t="s">
        <v>200</v>
      </c>
      <c r="F150" s="228"/>
      <c r="G150" s="310"/>
      <c r="H150" s="310"/>
      <c r="I150" s="310"/>
      <c r="J150" s="310"/>
      <c r="K150" s="225"/>
      <c r="L150" s="228"/>
    </row>
    <row r="151" spans="1:12" ht="21" customHeight="1" hidden="1">
      <c r="A151" s="160" t="s">
        <v>207</v>
      </c>
      <c r="B151" s="53" t="s">
        <v>276</v>
      </c>
      <c r="C151" s="53" t="s">
        <v>274</v>
      </c>
      <c r="D151" s="53" t="s">
        <v>213</v>
      </c>
      <c r="E151" s="53" t="s">
        <v>265</v>
      </c>
      <c r="F151" s="228">
        <f>F152</f>
        <v>0</v>
      </c>
      <c r="G151" s="310"/>
      <c r="H151" s="310"/>
      <c r="I151" s="310"/>
      <c r="J151" s="310"/>
      <c r="K151" s="225"/>
      <c r="L151" s="228">
        <f>L152</f>
        <v>0</v>
      </c>
    </row>
    <row r="152" spans="1:12" ht="36.75" customHeight="1" hidden="1">
      <c r="A152" s="160" t="s">
        <v>264</v>
      </c>
      <c r="B152" s="53" t="s">
        <v>276</v>
      </c>
      <c r="C152" s="53" t="s">
        <v>274</v>
      </c>
      <c r="D152" s="53" t="s">
        <v>213</v>
      </c>
      <c r="E152" s="53" t="s">
        <v>206</v>
      </c>
      <c r="F152" s="228"/>
      <c r="G152" s="310"/>
      <c r="H152" s="310"/>
      <c r="I152" s="310"/>
      <c r="J152" s="310"/>
      <c r="K152" s="225"/>
      <c r="L152" s="228"/>
    </row>
    <row r="153" spans="1:12" ht="36.75" customHeight="1" hidden="1">
      <c r="A153" s="122" t="s">
        <v>281</v>
      </c>
      <c r="B153" s="12" t="s">
        <v>276</v>
      </c>
      <c r="C153" s="12" t="s">
        <v>277</v>
      </c>
      <c r="D153" s="12"/>
      <c r="E153" s="12"/>
      <c r="F153" s="219">
        <f>F154</f>
        <v>0</v>
      </c>
      <c r="G153" s="310"/>
      <c r="H153" s="310"/>
      <c r="I153" s="310"/>
      <c r="J153" s="310"/>
      <c r="K153" s="225"/>
      <c r="L153" s="219">
        <f>L154</f>
        <v>0</v>
      </c>
    </row>
    <row r="154" spans="1:12" ht="23.25" customHeight="1" hidden="1">
      <c r="A154" s="111" t="s">
        <v>111</v>
      </c>
      <c r="B154" s="4" t="s">
        <v>276</v>
      </c>
      <c r="C154" s="4" t="s">
        <v>277</v>
      </c>
      <c r="D154" s="4" t="s">
        <v>61</v>
      </c>
      <c r="E154" s="4"/>
      <c r="F154" s="220">
        <f>F155+F171</f>
        <v>0</v>
      </c>
      <c r="G154" s="310"/>
      <c r="H154" s="310"/>
      <c r="I154" s="310"/>
      <c r="J154" s="310"/>
      <c r="K154" s="225"/>
      <c r="L154" s="220">
        <f>L155+L171</f>
        <v>0</v>
      </c>
    </row>
    <row r="155" spans="1:12" ht="15.75" customHeight="1" hidden="1">
      <c r="A155" s="111" t="s">
        <v>234</v>
      </c>
      <c r="B155" s="4" t="s">
        <v>276</v>
      </c>
      <c r="C155" s="4" t="s">
        <v>277</v>
      </c>
      <c r="D155" s="4" t="s">
        <v>69</v>
      </c>
      <c r="E155" s="4"/>
      <c r="F155" s="220">
        <f>F166</f>
        <v>0</v>
      </c>
      <c r="G155" s="310"/>
      <c r="H155" s="310"/>
      <c r="I155" s="310"/>
      <c r="J155" s="310"/>
      <c r="K155" s="225"/>
      <c r="L155" s="220">
        <f>L166</f>
        <v>0</v>
      </c>
    </row>
    <row r="156" spans="1:12" ht="102" customHeight="1" hidden="1">
      <c r="A156" s="131" t="s">
        <v>215</v>
      </c>
      <c r="B156" s="4" t="s">
        <v>276</v>
      </c>
      <c r="C156" s="4" t="s">
        <v>277</v>
      </c>
      <c r="D156" s="4" t="s">
        <v>69</v>
      </c>
      <c r="E156" s="4"/>
      <c r="F156" s="220">
        <f>F166</f>
        <v>0</v>
      </c>
      <c r="G156" s="310"/>
      <c r="H156" s="310"/>
      <c r="I156" s="310"/>
      <c r="J156" s="310"/>
      <c r="K156" s="225"/>
      <c r="L156" s="220">
        <f>L166</f>
        <v>0</v>
      </c>
    </row>
    <row r="157" spans="1:12" ht="15.75" customHeight="1" hidden="1">
      <c r="A157" s="161" t="s">
        <v>201</v>
      </c>
      <c r="B157" s="53" t="s">
        <v>276</v>
      </c>
      <c r="C157" s="53" t="s">
        <v>277</v>
      </c>
      <c r="D157" s="53" t="s">
        <v>214</v>
      </c>
      <c r="E157" s="53" t="s">
        <v>169</v>
      </c>
      <c r="F157" s="228">
        <f>F158</f>
        <v>0</v>
      </c>
      <c r="G157" s="310"/>
      <c r="H157" s="310"/>
      <c r="I157" s="310"/>
      <c r="J157" s="310"/>
      <c r="K157" s="225"/>
      <c r="L157" s="228">
        <f>L158</f>
        <v>0</v>
      </c>
    </row>
    <row r="158" spans="1:12" ht="33.75" customHeight="1" hidden="1">
      <c r="A158" s="160" t="s">
        <v>202</v>
      </c>
      <c r="B158" s="53" t="s">
        <v>276</v>
      </c>
      <c r="C158" s="53" t="s">
        <v>277</v>
      </c>
      <c r="D158" s="53" t="s">
        <v>214</v>
      </c>
      <c r="E158" s="53" t="s">
        <v>200</v>
      </c>
      <c r="F158" s="228"/>
      <c r="G158" s="310" t="e">
        <f>G159</f>
        <v>#REF!</v>
      </c>
      <c r="H158" s="339" t="e">
        <f>G158+F158</f>
        <v>#REF!</v>
      </c>
      <c r="I158" s="339"/>
      <c r="J158" s="339"/>
      <c r="K158" s="225"/>
      <c r="L158" s="228"/>
    </row>
    <row r="159" spans="1:12" ht="18.75" customHeight="1" hidden="1">
      <c r="A159" s="160" t="s">
        <v>207</v>
      </c>
      <c r="B159" s="53" t="s">
        <v>276</v>
      </c>
      <c r="C159" s="53" t="s">
        <v>277</v>
      </c>
      <c r="D159" s="53" t="s">
        <v>214</v>
      </c>
      <c r="E159" s="53" t="s">
        <v>265</v>
      </c>
      <c r="F159" s="228">
        <f>F160</f>
        <v>0</v>
      </c>
      <c r="G159" s="310" t="e">
        <f>G160</f>
        <v>#REF!</v>
      </c>
      <c r="H159" s="339" t="e">
        <f>G159+F159</f>
        <v>#REF!</v>
      </c>
      <c r="I159" s="339"/>
      <c r="J159" s="339"/>
      <c r="K159" s="225"/>
      <c r="L159" s="228">
        <f>L160</f>
        <v>0</v>
      </c>
    </row>
    <row r="160" spans="1:12" ht="24" customHeight="1" hidden="1">
      <c r="A160" s="160" t="s">
        <v>264</v>
      </c>
      <c r="B160" s="53" t="s">
        <v>276</v>
      </c>
      <c r="C160" s="53" t="s">
        <v>277</v>
      </c>
      <c r="D160" s="53" t="s">
        <v>214</v>
      </c>
      <c r="E160" s="53" t="s">
        <v>206</v>
      </c>
      <c r="F160" s="228"/>
      <c r="G160" s="311" t="e">
        <f>'[1]Ведомственные расходы'!#REF!</f>
        <v>#REF!</v>
      </c>
      <c r="H160" s="311" t="e">
        <f>'[1]Ведомственные расходы'!#REF!</f>
        <v>#REF!</v>
      </c>
      <c r="I160" s="311"/>
      <c r="J160" s="311"/>
      <c r="K160" s="225"/>
      <c r="L160" s="228"/>
    </row>
    <row r="161" spans="1:12" ht="49.5" customHeight="1" hidden="1">
      <c r="A161" s="161" t="s">
        <v>217</v>
      </c>
      <c r="B161" s="53" t="s">
        <v>276</v>
      </c>
      <c r="C161" s="53" t="s">
        <v>277</v>
      </c>
      <c r="D161" s="53" t="s">
        <v>216</v>
      </c>
      <c r="E161" s="53"/>
      <c r="F161" s="228">
        <f>F162+F164</f>
        <v>0</v>
      </c>
      <c r="G161" s="311"/>
      <c r="H161" s="311"/>
      <c r="I161" s="311"/>
      <c r="J161" s="311"/>
      <c r="K161" s="225"/>
      <c r="L161" s="228">
        <f>L162+L164</f>
        <v>0</v>
      </c>
    </row>
    <row r="162" spans="1:12" ht="102" customHeight="1" hidden="1">
      <c r="A162" s="161" t="s">
        <v>201</v>
      </c>
      <c r="B162" s="53" t="s">
        <v>276</v>
      </c>
      <c r="C162" s="53" t="s">
        <v>277</v>
      </c>
      <c r="D162" s="53" t="s">
        <v>216</v>
      </c>
      <c r="E162" s="53" t="s">
        <v>169</v>
      </c>
      <c r="F162" s="228">
        <f>F163</f>
        <v>0</v>
      </c>
      <c r="G162" s="311"/>
      <c r="H162" s="311"/>
      <c r="I162" s="311"/>
      <c r="J162" s="311"/>
      <c r="K162" s="225"/>
      <c r="L162" s="228">
        <f>L163</f>
        <v>0</v>
      </c>
    </row>
    <row r="163" spans="1:12" ht="99.75" customHeight="1" hidden="1">
      <c r="A163" s="160" t="s">
        <v>202</v>
      </c>
      <c r="B163" s="53" t="s">
        <v>276</v>
      </c>
      <c r="C163" s="53" t="s">
        <v>277</v>
      </c>
      <c r="D163" s="53" t="s">
        <v>216</v>
      </c>
      <c r="E163" s="53" t="s">
        <v>200</v>
      </c>
      <c r="F163" s="228"/>
      <c r="G163" s="311"/>
      <c r="H163" s="311"/>
      <c r="I163" s="311"/>
      <c r="J163" s="311"/>
      <c r="K163" s="225"/>
      <c r="L163" s="228"/>
    </row>
    <row r="164" spans="1:12" ht="22.5" customHeight="1" hidden="1">
      <c r="A164" s="160" t="s">
        <v>207</v>
      </c>
      <c r="B164" s="53" t="s">
        <v>276</v>
      </c>
      <c r="C164" s="53" t="s">
        <v>277</v>
      </c>
      <c r="D164" s="53" t="s">
        <v>216</v>
      </c>
      <c r="E164" s="53" t="s">
        <v>265</v>
      </c>
      <c r="F164" s="228">
        <f>F165</f>
        <v>0</v>
      </c>
      <c r="G164" s="311"/>
      <c r="H164" s="311"/>
      <c r="I164" s="311"/>
      <c r="J164" s="311"/>
      <c r="K164" s="225"/>
      <c r="L164" s="228">
        <f>L165</f>
        <v>0</v>
      </c>
    </row>
    <row r="165" spans="1:12" ht="36.75" customHeight="1" hidden="1">
      <c r="A165" s="160" t="s">
        <v>264</v>
      </c>
      <c r="B165" s="53" t="s">
        <v>276</v>
      </c>
      <c r="C165" s="53" t="s">
        <v>277</v>
      </c>
      <c r="D165" s="53" t="s">
        <v>216</v>
      </c>
      <c r="E165" s="53" t="s">
        <v>206</v>
      </c>
      <c r="F165" s="228"/>
      <c r="G165" s="310"/>
      <c r="H165" s="310"/>
      <c r="I165" s="310"/>
      <c r="J165" s="341"/>
      <c r="K165" s="225"/>
      <c r="L165" s="228"/>
    </row>
    <row r="166" spans="1:12" ht="38.25" customHeight="1" hidden="1">
      <c r="A166" s="111" t="s">
        <v>235</v>
      </c>
      <c r="B166" s="4" t="s">
        <v>276</v>
      </c>
      <c r="C166" s="4" t="s">
        <v>277</v>
      </c>
      <c r="D166" s="4" t="s">
        <v>70</v>
      </c>
      <c r="E166" s="4"/>
      <c r="F166" s="220">
        <f>F167+F169</f>
        <v>0</v>
      </c>
      <c r="G166" s="310"/>
      <c r="H166" s="310"/>
      <c r="I166" s="310"/>
      <c r="J166" s="341"/>
      <c r="K166" s="225"/>
      <c r="L166" s="220">
        <f>L167+L169</f>
        <v>0</v>
      </c>
    </row>
    <row r="167" spans="1:14" ht="21.75" customHeight="1" hidden="1">
      <c r="A167" s="155" t="s">
        <v>201</v>
      </c>
      <c r="B167" s="4" t="s">
        <v>276</v>
      </c>
      <c r="C167" s="4" t="s">
        <v>277</v>
      </c>
      <c r="D167" s="4" t="s">
        <v>70</v>
      </c>
      <c r="E167" s="4" t="s">
        <v>169</v>
      </c>
      <c r="F167" s="220">
        <f>F168</f>
        <v>0</v>
      </c>
      <c r="G167" s="311" t="e">
        <f>G9+#REF!+G119+G135+#REF!+#REF!+#REF!+#REF!+#REF!+#REF!+#REF!+#REF!+#REF!</f>
        <v>#REF!</v>
      </c>
      <c r="H167" s="311" t="e">
        <f>H9+#REF!+H119+H135+#REF!+#REF!+#REF!+#REF!+#REF!+#REF!+#REF!+#REF!+#REF!</f>
        <v>#REF!</v>
      </c>
      <c r="I167" s="311"/>
      <c r="J167" s="311"/>
      <c r="K167" s="225"/>
      <c r="L167" s="220">
        <f>L168</f>
        <v>0</v>
      </c>
      <c r="M167" s="10"/>
      <c r="N167" s="10"/>
    </row>
    <row r="168" spans="1:12" ht="31.5" hidden="1">
      <c r="A168" s="129" t="s">
        <v>202</v>
      </c>
      <c r="B168" s="4" t="s">
        <v>276</v>
      </c>
      <c r="C168" s="4" t="s">
        <v>277</v>
      </c>
      <c r="D168" s="4" t="s">
        <v>70</v>
      </c>
      <c r="E168" s="4" t="s">
        <v>200</v>
      </c>
      <c r="F168" s="220"/>
      <c r="G168" s="355"/>
      <c r="H168" s="355"/>
      <c r="I168" s="355"/>
      <c r="J168" s="355"/>
      <c r="K168" s="225"/>
      <c r="L168" s="220"/>
    </row>
    <row r="169" spans="1:12" ht="31.5" hidden="1">
      <c r="A169" s="111" t="s">
        <v>207</v>
      </c>
      <c r="B169" s="4" t="s">
        <v>276</v>
      </c>
      <c r="C169" s="4" t="s">
        <v>277</v>
      </c>
      <c r="D169" s="4" t="s">
        <v>70</v>
      </c>
      <c r="E169" s="4" t="s">
        <v>265</v>
      </c>
      <c r="F169" s="220">
        <f>F170</f>
        <v>0</v>
      </c>
      <c r="G169" s="355"/>
      <c r="H169" s="355"/>
      <c r="I169" s="355"/>
      <c r="J169" s="355"/>
      <c r="K169" s="225"/>
      <c r="L169" s="220">
        <f>L170</f>
        <v>0</v>
      </c>
    </row>
    <row r="170" spans="1:12" ht="78" customHeight="1" hidden="1">
      <c r="A170" s="111" t="s">
        <v>264</v>
      </c>
      <c r="B170" s="4" t="s">
        <v>276</v>
      </c>
      <c r="C170" s="4" t="s">
        <v>277</v>
      </c>
      <c r="D170" s="4" t="s">
        <v>70</v>
      </c>
      <c r="E170" s="4" t="s">
        <v>206</v>
      </c>
      <c r="F170" s="220"/>
      <c r="G170" s="355"/>
      <c r="H170" s="355"/>
      <c r="I170" s="355"/>
      <c r="J170" s="355"/>
      <c r="K170" s="225"/>
      <c r="L170" s="220"/>
    </row>
    <row r="171" spans="1:12" ht="47.25" hidden="1">
      <c r="A171" s="111" t="s">
        <v>111</v>
      </c>
      <c r="B171" s="4" t="s">
        <v>276</v>
      </c>
      <c r="C171" s="4" t="s">
        <v>277</v>
      </c>
      <c r="D171" s="4" t="s">
        <v>61</v>
      </c>
      <c r="E171" s="4"/>
      <c r="F171" s="223">
        <f>F172</f>
        <v>0</v>
      </c>
      <c r="G171" s="355"/>
      <c r="H171" s="355"/>
      <c r="I171" s="355"/>
      <c r="J171" s="355"/>
      <c r="K171" s="225"/>
      <c r="L171" s="223">
        <f>L172</f>
        <v>0</v>
      </c>
    </row>
    <row r="172" spans="1:12" ht="63" hidden="1">
      <c r="A172" s="111" t="s">
        <v>236</v>
      </c>
      <c r="B172" s="4" t="s">
        <v>276</v>
      </c>
      <c r="C172" s="4" t="s">
        <v>277</v>
      </c>
      <c r="D172" s="4" t="s">
        <v>71</v>
      </c>
      <c r="E172" s="4"/>
      <c r="F172" s="220">
        <f>F173</f>
        <v>0</v>
      </c>
      <c r="G172" s="355"/>
      <c r="H172" s="355"/>
      <c r="I172" s="355"/>
      <c r="J172" s="355"/>
      <c r="K172" s="225"/>
      <c r="L172" s="220">
        <f>L173</f>
        <v>0</v>
      </c>
    </row>
    <row r="173" spans="1:12" ht="63" hidden="1">
      <c r="A173" s="111" t="s">
        <v>237</v>
      </c>
      <c r="B173" s="4" t="s">
        <v>276</v>
      </c>
      <c r="C173" s="4" t="s">
        <v>277</v>
      </c>
      <c r="D173" s="4" t="s">
        <v>72</v>
      </c>
      <c r="E173" s="4"/>
      <c r="F173" s="220">
        <f>F174+F176</f>
        <v>0</v>
      </c>
      <c r="G173" s="355"/>
      <c r="H173" s="355"/>
      <c r="I173" s="355"/>
      <c r="J173" s="355"/>
      <c r="K173" s="225"/>
      <c r="L173" s="220">
        <f>L174+L176</f>
        <v>0</v>
      </c>
    </row>
    <row r="174" spans="1:12" ht="15.75" hidden="1">
      <c r="A174" s="131" t="s">
        <v>201</v>
      </c>
      <c r="B174" s="4" t="s">
        <v>276</v>
      </c>
      <c r="C174" s="4" t="s">
        <v>277</v>
      </c>
      <c r="D174" s="4" t="s">
        <v>72</v>
      </c>
      <c r="E174" s="4" t="s">
        <v>169</v>
      </c>
      <c r="F174" s="220">
        <f>F175</f>
        <v>0</v>
      </c>
      <c r="G174" s="355"/>
      <c r="H174" s="355"/>
      <c r="I174" s="355"/>
      <c r="J174" s="355"/>
      <c r="K174" s="225"/>
      <c r="L174" s="220">
        <f>L175</f>
        <v>0</v>
      </c>
    </row>
    <row r="175" spans="1:12" ht="31.5" hidden="1">
      <c r="A175" s="111" t="s">
        <v>202</v>
      </c>
      <c r="B175" s="4" t="s">
        <v>276</v>
      </c>
      <c r="C175" s="4" t="s">
        <v>277</v>
      </c>
      <c r="D175" s="4" t="s">
        <v>72</v>
      </c>
      <c r="E175" s="4" t="s">
        <v>200</v>
      </c>
      <c r="F175" s="220"/>
      <c r="G175" s="355"/>
      <c r="H175" s="355"/>
      <c r="I175" s="355"/>
      <c r="J175" s="355"/>
      <c r="K175" s="225"/>
      <c r="L175" s="220"/>
    </row>
    <row r="176" spans="1:12" ht="31.5" hidden="1">
      <c r="A176" s="111" t="s">
        <v>207</v>
      </c>
      <c r="B176" s="4" t="s">
        <v>276</v>
      </c>
      <c r="C176" s="4" t="s">
        <v>277</v>
      </c>
      <c r="D176" s="4" t="s">
        <v>72</v>
      </c>
      <c r="E176" s="4" t="s">
        <v>265</v>
      </c>
      <c r="F176" s="220">
        <f>F177</f>
        <v>0</v>
      </c>
      <c r="G176" s="355"/>
      <c r="H176" s="355"/>
      <c r="I176" s="355"/>
      <c r="J176" s="355"/>
      <c r="K176" s="225"/>
      <c r="L176" s="220">
        <f>L177</f>
        <v>0</v>
      </c>
    </row>
    <row r="177" spans="1:12" ht="15.75" hidden="1">
      <c r="A177" s="111" t="s">
        <v>264</v>
      </c>
      <c r="B177" s="4" t="s">
        <v>276</v>
      </c>
      <c r="C177" s="4" t="s">
        <v>277</v>
      </c>
      <c r="D177" s="4" t="s">
        <v>72</v>
      </c>
      <c r="E177" s="4" t="s">
        <v>206</v>
      </c>
      <c r="F177" s="220"/>
      <c r="G177" s="355"/>
      <c r="H177" s="355"/>
      <c r="I177" s="355"/>
      <c r="J177" s="355"/>
      <c r="K177" s="225"/>
      <c r="L177" s="220"/>
    </row>
    <row r="178" spans="1:12" ht="15.75">
      <c r="A178" s="163" t="s">
        <v>481</v>
      </c>
      <c r="B178" s="12" t="s">
        <v>276</v>
      </c>
      <c r="C178" s="12" t="s">
        <v>278</v>
      </c>
      <c r="D178" s="12"/>
      <c r="E178" s="12"/>
      <c r="F178" s="219">
        <f>F179+F218</f>
        <v>1445620</v>
      </c>
      <c r="G178" s="355"/>
      <c r="H178" s="355"/>
      <c r="I178" s="355"/>
      <c r="J178" s="355"/>
      <c r="K178" s="219">
        <v>102</v>
      </c>
      <c r="L178" s="219">
        <f>L179+L218</f>
        <v>1440620</v>
      </c>
    </row>
    <row r="179" spans="1:12" ht="47.25">
      <c r="A179" s="111" t="s">
        <v>531</v>
      </c>
      <c r="B179" s="4" t="s">
        <v>276</v>
      </c>
      <c r="C179" s="4" t="s">
        <v>278</v>
      </c>
      <c r="D179" s="4" t="s">
        <v>125</v>
      </c>
      <c r="E179" s="4"/>
      <c r="F179" s="220">
        <f>F180</f>
        <v>1440620</v>
      </c>
      <c r="G179" s="355"/>
      <c r="H179" s="355"/>
      <c r="I179" s="355"/>
      <c r="J179" s="355"/>
      <c r="K179" s="220">
        <v>102</v>
      </c>
      <c r="L179" s="220">
        <f>L180</f>
        <v>1440620</v>
      </c>
    </row>
    <row r="180" spans="1:12" ht="47.25">
      <c r="A180" s="111" t="s">
        <v>534</v>
      </c>
      <c r="B180" s="4" t="s">
        <v>276</v>
      </c>
      <c r="C180" s="4" t="s">
        <v>278</v>
      </c>
      <c r="D180" s="4" t="s">
        <v>129</v>
      </c>
      <c r="E180" s="4"/>
      <c r="F180" s="220">
        <f>F186</f>
        <v>1440620</v>
      </c>
      <c r="G180" s="355"/>
      <c r="H180" s="355"/>
      <c r="I180" s="355"/>
      <c r="J180" s="355"/>
      <c r="K180" s="220">
        <v>102</v>
      </c>
      <c r="L180" s="220">
        <f>L186</f>
        <v>1440620</v>
      </c>
    </row>
    <row r="181" spans="1:12" ht="63" hidden="1">
      <c r="A181" s="111" t="s">
        <v>238</v>
      </c>
      <c r="B181" s="4" t="s">
        <v>276</v>
      </c>
      <c r="C181" s="4" t="s">
        <v>278</v>
      </c>
      <c r="D181" s="4" t="s">
        <v>35</v>
      </c>
      <c r="E181" s="4"/>
      <c r="F181" s="220">
        <f>F182+F184</f>
        <v>0</v>
      </c>
      <c r="G181" s="355"/>
      <c r="H181" s="355"/>
      <c r="I181" s="355"/>
      <c r="J181" s="355"/>
      <c r="K181" s="220"/>
      <c r="L181" s="220">
        <f>L182+L184</f>
        <v>0</v>
      </c>
    </row>
    <row r="182" spans="1:12" ht="15.75" hidden="1">
      <c r="A182" s="155" t="s">
        <v>201</v>
      </c>
      <c r="B182" s="4" t="s">
        <v>276</v>
      </c>
      <c r="C182" s="4" t="s">
        <v>278</v>
      </c>
      <c r="D182" s="4" t="s">
        <v>35</v>
      </c>
      <c r="E182" s="4" t="s">
        <v>169</v>
      </c>
      <c r="F182" s="220">
        <f>F183</f>
        <v>0</v>
      </c>
      <c r="G182" s="355"/>
      <c r="H182" s="355"/>
      <c r="I182" s="355"/>
      <c r="J182" s="355"/>
      <c r="K182" s="220"/>
      <c r="L182" s="220">
        <f>L183</f>
        <v>0</v>
      </c>
    </row>
    <row r="183" spans="1:12" ht="31.5" hidden="1">
      <c r="A183" s="129" t="s">
        <v>202</v>
      </c>
      <c r="B183" s="4" t="s">
        <v>276</v>
      </c>
      <c r="C183" s="4" t="s">
        <v>278</v>
      </c>
      <c r="D183" s="4" t="s">
        <v>35</v>
      </c>
      <c r="E183" s="4" t="s">
        <v>200</v>
      </c>
      <c r="F183" s="220"/>
      <c r="G183" s="355"/>
      <c r="H183" s="355"/>
      <c r="I183" s="355"/>
      <c r="J183" s="355"/>
      <c r="K183" s="220"/>
      <c r="L183" s="220"/>
    </row>
    <row r="184" spans="1:12" ht="31.5" hidden="1">
      <c r="A184" s="129" t="s">
        <v>207</v>
      </c>
      <c r="B184" s="4" t="s">
        <v>276</v>
      </c>
      <c r="C184" s="4" t="s">
        <v>278</v>
      </c>
      <c r="D184" s="4" t="s">
        <v>62</v>
      </c>
      <c r="E184" s="4" t="s">
        <v>265</v>
      </c>
      <c r="F184" s="220">
        <f>F185</f>
        <v>0</v>
      </c>
      <c r="G184" s="355"/>
      <c r="H184" s="355"/>
      <c r="I184" s="355"/>
      <c r="J184" s="355"/>
      <c r="K184" s="220"/>
      <c r="L184" s="220">
        <f>L185</f>
        <v>0</v>
      </c>
    </row>
    <row r="185" spans="1:12" ht="15.75" hidden="1">
      <c r="A185" s="129" t="s">
        <v>264</v>
      </c>
      <c r="B185" s="4" t="s">
        <v>276</v>
      </c>
      <c r="C185" s="4" t="s">
        <v>278</v>
      </c>
      <c r="D185" s="4" t="s">
        <v>62</v>
      </c>
      <c r="E185" s="4" t="s">
        <v>206</v>
      </c>
      <c r="F185" s="220"/>
      <c r="G185" s="355"/>
      <c r="H185" s="355"/>
      <c r="I185" s="355"/>
      <c r="J185" s="355"/>
      <c r="K185" s="220"/>
      <c r="L185" s="220"/>
    </row>
    <row r="186" spans="1:12" ht="15.75">
      <c r="A186" s="111" t="s">
        <v>160</v>
      </c>
      <c r="B186" s="4" t="s">
        <v>276</v>
      </c>
      <c r="C186" s="4" t="s">
        <v>278</v>
      </c>
      <c r="D186" s="4" t="s">
        <v>128</v>
      </c>
      <c r="E186" s="4"/>
      <c r="F186" s="220">
        <f>F188+F190+F192</f>
        <v>1440620</v>
      </c>
      <c r="G186" s="355"/>
      <c r="H186" s="355"/>
      <c r="I186" s="355"/>
      <c r="J186" s="355"/>
      <c r="K186" s="220">
        <v>102</v>
      </c>
      <c r="L186" s="220">
        <f>L188+L190+L192</f>
        <v>1440620</v>
      </c>
    </row>
    <row r="187" spans="1:12" ht="15.75">
      <c r="A187" s="353" t="s">
        <v>161</v>
      </c>
      <c r="B187" s="4" t="s">
        <v>276</v>
      </c>
      <c r="C187" s="4" t="s">
        <v>278</v>
      </c>
      <c r="D187" s="4" t="s">
        <v>127</v>
      </c>
      <c r="E187" s="4"/>
      <c r="F187" s="220">
        <f>F188</f>
        <v>197100</v>
      </c>
      <c r="G187" s="355"/>
      <c r="H187" s="355"/>
      <c r="I187" s="355"/>
      <c r="J187" s="355"/>
      <c r="K187" s="220">
        <v>100</v>
      </c>
      <c r="L187" s="220">
        <f>L188</f>
        <v>197100</v>
      </c>
    </row>
    <row r="188" spans="1:12" ht="15.75">
      <c r="A188" s="354" t="s">
        <v>201</v>
      </c>
      <c r="B188" s="4" t="s">
        <v>276</v>
      </c>
      <c r="C188" s="4" t="s">
        <v>278</v>
      </c>
      <c r="D188" s="4" t="s">
        <v>127</v>
      </c>
      <c r="E188" s="4" t="s">
        <v>169</v>
      </c>
      <c r="F188" s="220">
        <f>'Ведомственные расходы 2021-2022'!G189</f>
        <v>197100</v>
      </c>
      <c r="G188" s="355"/>
      <c r="H188" s="355"/>
      <c r="I188" s="355"/>
      <c r="J188" s="355"/>
      <c r="K188" s="220">
        <v>100</v>
      </c>
      <c r="L188" s="220">
        <f>'Ведомственные расходы 2021-2022'!M189</f>
        <v>197100</v>
      </c>
    </row>
    <row r="189" spans="1:12" s="413" customFormat="1" ht="47.25">
      <c r="A189" s="368" t="s">
        <v>634</v>
      </c>
      <c r="B189" s="4" t="s">
        <v>276</v>
      </c>
      <c r="C189" s="4" t="s">
        <v>278</v>
      </c>
      <c r="D189" s="4" t="s">
        <v>635</v>
      </c>
      <c r="E189" s="4"/>
      <c r="F189" s="220">
        <f>F190</f>
        <v>1075396</v>
      </c>
      <c r="G189" s="355"/>
      <c r="H189" s="355"/>
      <c r="I189" s="355"/>
      <c r="J189" s="355"/>
      <c r="K189" s="220"/>
      <c r="L189" s="220">
        <f>L190</f>
        <v>1075396</v>
      </c>
    </row>
    <row r="190" spans="1:12" s="413" customFormat="1" ht="15.75">
      <c r="A190" s="165" t="s">
        <v>201</v>
      </c>
      <c r="B190" s="4" t="s">
        <v>276</v>
      </c>
      <c r="C190" s="4" t="s">
        <v>278</v>
      </c>
      <c r="D190" s="4" t="s">
        <v>635</v>
      </c>
      <c r="E190" s="4" t="s">
        <v>169</v>
      </c>
      <c r="F190" s="220">
        <f>'Ведомственные расходы 2021-2022'!G191</f>
        <v>1075396</v>
      </c>
      <c r="G190" s="355"/>
      <c r="H190" s="355"/>
      <c r="I190" s="355"/>
      <c r="J190" s="355"/>
      <c r="K190" s="220"/>
      <c r="L190" s="220">
        <f>'Ведомственные расходы 2021-2022'!M191</f>
        <v>1075396</v>
      </c>
    </row>
    <row r="191" spans="1:12" s="413" customFormat="1" ht="47.25">
      <c r="A191" s="368" t="s">
        <v>587</v>
      </c>
      <c r="B191" s="4" t="s">
        <v>276</v>
      </c>
      <c r="C191" s="4" t="s">
        <v>278</v>
      </c>
      <c r="D191" s="4" t="s">
        <v>586</v>
      </c>
      <c r="E191" s="4"/>
      <c r="F191" s="220">
        <f>F192</f>
        <v>168124</v>
      </c>
      <c r="G191" s="355"/>
      <c r="H191" s="355"/>
      <c r="I191" s="355"/>
      <c r="J191" s="355"/>
      <c r="K191" s="220"/>
      <c r="L191" s="220">
        <f>L192</f>
        <v>168124</v>
      </c>
    </row>
    <row r="192" spans="1:12" s="413" customFormat="1" ht="15.75">
      <c r="A192" s="165" t="s">
        <v>201</v>
      </c>
      <c r="B192" s="4" t="s">
        <v>276</v>
      </c>
      <c r="C192" s="4" t="s">
        <v>278</v>
      </c>
      <c r="D192" s="4" t="s">
        <v>586</v>
      </c>
      <c r="E192" s="4" t="s">
        <v>169</v>
      </c>
      <c r="F192" s="220">
        <f>'Ведомственные расходы 2021-2022'!G193</f>
        <v>168124</v>
      </c>
      <c r="G192" s="355"/>
      <c r="H192" s="355"/>
      <c r="I192" s="355"/>
      <c r="J192" s="355"/>
      <c r="K192" s="220"/>
      <c r="L192" s="220">
        <f>'Ведомственные расходы 2021-2022'!M193</f>
        <v>168124</v>
      </c>
    </row>
    <row r="193" spans="1:12" ht="15.75" hidden="1">
      <c r="A193" s="129" t="s">
        <v>264</v>
      </c>
      <c r="B193" s="4" t="s">
        <v>276</v>
      </c>
      <c r="C193" s="4" t="s">
        <v>278</v>
      </c>
      <c r="D193" s="4" t="s">
        <v>63</v>
      </c>
      <c r="E193" s="4" t="s">
        <v>206</v>
      </c>
      <c r="F193" s="220"/>
      <c r="G193" s="355"/>
      <c r="H193" s="355"/>
      <c r="I193" s="355"/>
      <c r="J193" s="355"/>
      <c r="K193" s="220"/>
      <c r="L193" s="220"/>
    </row>
    <row r="194" spans="1:12" ht="63" hidden="1">
      <c r="A194" s="111" t="s">
        <v>239</v>
      </c>
      <c r="B194" s="4" t="s">
        <v>276</v>
      </c>
      <c r="C194" s="4" t="s">
        <v>278</v>
      </c>
      <c r="D194" s="4" t="s">
        <v>39</v>
      </c>
      <c r="E194" s="4"/>
      <c r="F194" s="220">
        <f>F195+F197</f>
        <v>0</v>
      </c>
      <c r="G194" s="355"/>
      <c r="H194" s="355"/>
      <c r="I194" s="355"/>
      <c r="J194" s="355"/>
      <c r="K194" s="220"/>
      <c r="L194" s="220">
        <f>L195+L197</f>
        <v>0</v>
      </c>
    </row>
    <row r="195" spans="1:12" ht="15.75" hidden="1">
      <c r="A195" s="155" t="s">
        <v>201</v>
      </c>
      <c r="B195" s="4" t="s">
        <v>276</v>
      </c>
      <c r="C195" s="4" t="s">
        <v>278</v>
      </c>
      <c r="D195" s="4" t="s">
        <v>39</v>
      </c>
      <c r="E195" s="4" t="s">
        <v>169</v>
      </c>
      <c r="F195" s="220">
        <v>0</v>
      </c>
      <c r="G195" s="355"/>
      <c r="H195" s="355"/>
      <c r="I195" s="355"/>
      <c r="J195" s="355"/>
      <c r="K195" s="220"/>
      <c r="L195" s="220">
        <v>0</v>
      </c>
    </row>
    <row r="196" spans="1:12" ht="31.5" hidden="1">
      <c r="A196" s="129" t="s">
        <v>202</v>
      </c>
      <c r="B196" s="4" t="s">
        <v>276</v>
      </c>
      <c r="C196" s="4" t="s">
        <v>278</v>
      </c>
      <c r="D196" s="4" t="s">
        <v>39</v>
      </c>
      <c r="E196" s="4" t="s">
        <v>200</v>
      </c>
      <c r="F196" s="220">
        <v>10</v>
      </c>
      <c r="G196" s="355"/>
      <c r="H196" s="355"/>
      <c r="I196" s="355"/>
      <c r="J196" s="355"/>
      <c r="K196" s="220"/>
      <c r="L196" s="220">
        <v>10</v>
      </c>
    </row>
    <row r="197" spans="1:12" ht="31.5" hidden="1">
      <c r="A197" s="129" t="s">
        <v>207</v>
      </c>
      <c r="B197" s="4" t="s">
        <v>276</v>
      </c>
      <c r="C197" s="4" t="s">
        <v>278</v>
      </c>
      <c r="D197" s="4" t="s">
        <v>64</v>
      </c>
      <c r="E197" s="4" t="s">
        <v>265</v>
      </c>
      <c r="F197" s="220">
        <f>F198</f>
        <v>0</v>
      </c>
      <c r="G197" s="355"/>
      <c r="H197" s="355"/>
      <c r="I197" s="355"/>
      <c r="J197" s="355"/>
      <c r="K197" s="220"/>
      <c r="L197" s="220">
        <f>L198</f>
        <v>0</v>
      </c>
    </row>
    <row r="198" spans="1:12" ht="15.75" hidden="1">
      <c r="A198" s="129" t="s">
        <v>264</v>
      </c>
      <c r="B198" s="4" t="s">
        <v>276</v>
      </c>
      <c r="C198" s="4" t="s">
        <v>278</v>
      </c>
      <c r="D198" s="4" t="s">
        <v>64</v>
      </c>
      <c r="E198" s="4" t="s">
        <v>206</v>
      </c>
      <c r="F198" s="220"/>
      <c r="G198" s="355"/>
      <c r="H198" s="355"/>
      <c r="I198" s="355"/>
      <c r="J198" s="355"/>
      <c r="K198" s="220"/>
      <c r="L198" s="220"/>
    </row>
    <row r="199" spans="1:12" ht="15.75" hidden="1">
      <c r="A199" s="129" t="s">
        <v>40</v>
      </c>
      <c r="B199" s="4" t="s">
        <v>276</v>
      </c>
      <c r="C199" s="4" t="s">
        <v>278</v>
      </c>
      <c r="D199" s="4" t="s">
        <v>41</v>
      </c>
      <c r="E199" s="4"/>
      <c r="F199" s="223">
        <f>F200</f>
        <v>0</v>
      </c>
      <c r="G199" s="355"/>
      <c r="H199" s="355"/>
      <c r="I199" s="355"/>
      <c r="J199" s="355"/>
      <c r="K199" s="223"/>
      <c r="L199" s="223">
        <f>L200</f>
        <v>25</v>
      </c>
    </row>
    <row r="200" spans="1:12" ht="16.5" customHeight="1" hidden="1">
      <c r="A200" s="155" t="s">
        <v>201</v>
      </c>
      <c r="B200" s="4" t="s">
        <v>276</v>
      </c>
      <c r="C200" s="4" t="s">
        <v>278</v>
      </c>
      <c r="D200" s="4" t="s">
        <v>41</v>
      </c>
      <c r="E200" s="4" t="s">
        <v>169</v>
      </c>
      <c r="F200" s="220"/>
      <c r="G200" s="355"/>
      <c r="H200" s="355"/>
      <c r="I200" s="355"/>
      <c r="J200" s="355"/>
      <c r="K200" s="220"/>
      <c r="L200" s="220">
        <v>25</v>
      </c>
    </row>
    <row r="201" spans="1:12" ht="31.5" hidden="1">
      <c r="A201" s="129" t="s">
        <v>202</v>
      </c>
      <c r="B201" s="4" t="s">
        <v>276</v>
      </c>
      <c r="C201" s="4" t="s">
        <v>278</v>
      </c>
      <c r="D201" s="4" t="s">
        <v>42</v>
      </c>
      <c r="E201" s="4" t="s">
        <v>200</v>
      </c>
      <c r="F201" s="220">
        <v>25</v>
      </c>
      <c r="G201" s="355"/>
      <c r="H201" s="355"/>
      <c r="I201" s="355"/>
      <c r="J201" s="355"/>
      <c r="K201" s="220"/>
      <c r="L201" s="220">
        <v>25</v>
      </c>
    </row>
    <row r="202" spans="1:12" ht="20.25" customHeight="1" hidden="1">
      <c r="A202" s="129" t="s">
        <v>207</v>
      </c>
      <c r="B202" s="4" t="s">
        <v>276</v>
      </c>
      <c r="C202" s="4" t="s">
        <v>278</v>
      </c>
      <c r="D202" s="4" t="s">
        <v>65</v>
      </c>
      <c r="E202" s="4" t="s">
        <v>265</v>
      </c>
      <c r="F202" s="220">
        <f>F203</f>
        <v>0</v>
      </c>
      <c r="G202" s="355"/>
      <c r="H202" s="355"/>
      <c r="I202" s="355"/>
      <c r="J202" s="355"/>
      <c r="K202" s="220"/>
      <c r="L202" s="220">
        <f>L203</f>
        <v>0</v>
      </c>
    </row>
    <row r="203" spans="1:12" ht="25.5" customHeight="1" hidden="1">
      <c r="A203" s="129" t="s">
        <v>264</v>
      </c>
      <c r="B203" s="4" t="s">
        <v>276</v>
      </c>
      <c r="C203" s="4" t="s">
        <v>278</v>
      </c>
      <c r="D203" s="4" t="s">
        <v>65</v>
      </c>
      <c r="E203" s="4" t="s">
        <v>206</v>
      </c>
      <c r="F203" s="220"/>
      <c r="G203" s="355"/>
      <c r="H203" s="355"/>
      <c r="I203" s="355"/>
      <c r="J203" s="355"/>
      <c r="K203" s="220"/>
      <c r="L203" s="220"/>
    </row>
    <row r="204" spans="1:12" ht="63" hidden="1">
      <c r="A204" s="129" t="s">
        <v>240</v>
      </c>
      <c r="B204" s="4" t="s">
        <v>276</v>
      </c>
      <c r="C204" s="4" t="s">
        <v>278</v>
      </c>
      <c r="D204" s="4" t="s">
        <v>43</v>
      </c>
      <c r="E204" s="4"/>
      <c r="F204" s="220">
        <f>F205</f>
        <v>0</v>
      </c>
      <c r="G204" s="355"/>
      <c r="H204" s="355"/>
      <c r="I204" s="355"/>
      <c r="J204" s="355"/>
      <c r="K204" s="220"/>
      <c r="L204" s="220">
        <f>L205</f>
        <v>0</v>
      </c>
    </row>
    <row r="205" spans="1:12" ht="15.75" hidden="1">
      <c r="A205" s="155" t="s">
        <v>201</v>
      </c>
      <c r="B205" s="4" t="s">
        <v>276</v>
      </c>
      <c r="C205" s="4" t="s">
        <v>278</v>
      </c>
      <c r="D205" s="4" t="s">
        <v>43</v>
      </c>
      <c r="E205" s="4" t="s">
        <v>169</v>
      </c>
      <c r="F205" s="220"/>
      <c r="G205" s="355"/>
      <c r="H205" s="355"/>
      <c r="I205" s="355"/>
      <c r="J205" s="355"/>
      <c r="K205" s="220"/>
      <c r="L205" s="220"/>
    </row>
    <row r="206" spans="1:12" ht="31.5" hidden="1">
      <c r="A206" s="129" t="s">
        <v>202</v>
      </c>
      <c r="B206" s="4" t="s">
        <v>276</v>
      </c>
      <c r="C206" s="4" t="s">
        <v>278</v>
      </c>
      <c r="D206" s="4" t="s">
        <v>67</v>
      </c>
      <c r="E206" s="4" t="s">
        <v>200</v>
      </c>
      <c r="F206" s="220">
        <v>50</v>
      </c>
      <c r="G206" s="355"/>
      <c r="H206" s="355"/>
      <c r="I206" s="355"/>
      <c r="J206" s="355"/>
      <c r="K206" s="220"/>
      <c r="L206" s="220">
        <v>50</v>
      </c>
    </row>
    <row r="207" spans="1:12" ht="31.5" hidden="1">
      <c r="A207" s="129" t="s">
        <v>207</v>
      </c>
      <c r="B207" s="4" t="s">
        <v>276</v>
      </c>
      <c r="C207" s="4" t="s">
        <v>278</v>
      </c>
      <c r="D207" s="4" t="s">
        <v>67</v>
      </c>
      <c r="E207" s="4" t="s">
        <v>265</v>
      </c>
      <c r="F207" s="219"/>
      <c r="G207" s="355"/>
      <c r="H207" s="355"/>
      <c r="I207" s="355"/>
      <c r="J207" s="355"/>
      <c r="K207" s="219"/>
      <c r="L207" s="219"/>
    </row>
    <row r="208" spans="1:12" ht="15.75" hidden="1">
      <c r="A208" s="129" t="s">
        <v>264</v>
      </c>
      <c r="B208" s="4" t="s">
        <v>276</v>
      </c>
      <c r="C208" s="4" t="s">
        <v>278</v>
      </c>
      <c r="D208" s="4" t="s">
        <v>67</v>
      </c>
      <c r="E208" s="4" t="s">
        <v>206</v>
      </c>
      <c r="F208" s="220"/>
      <c r="G208" s="355"/>
      <c r="H208" s="355"/>
      <c r="I208" s="355"/>
      <c r="J208" s="355"/>
      <c r="K208" s="220"/>
      <c r="L208" s="220"/>
    </row>
    <row r="209" spans="1:12" ht="31.5" hidden="1">
      <c r="A209" s="129" t="s">
        <v>44</v>
      </c>
      <c r="B209" s="4" t="s">
        <v>276</v>
      </c>
      <c r="C209" s="4" t="s">
        <v>278</v>
      </c>
      <c r="D209" s="4" t="s">
        <v>126</v>
      </c>
      <c r="E209" s="4"/>
      <c r="F209" s="220">
        <f>F210</f>
        <v>0</v>
      </c>
      <c r="G209" s="355"/>
      <c r="H209" s="355"/>
      <c r="I209" s="355"/>
      <c r="J209" s="355"/>
      <c r="K209" s="229">
        <v>2</v>
      </c>
      <c r="L209" s="220">
        <f>L210</f>
        <v>0</v>
      </c>
    </row>
    <row r="210" spans="1:12" ht="15.75" hidden="1">
      <c r="A210" s="155" t="s">
        <v>201</v>
      </c>
      <c r="B210" s="4" t="s">
        <v>276</v>
      </c>
      <c r="C210" s="4" t="s">
        <v>278</v>
      </c>
      <c r="D210" s="4" t="s">
        <v>126</v>
      </c>
      <c r="E210" s="4" t="s">
        <v>169</v>
      </c>
      <c r="F210" s="229">
        <f>'Ведомственные расходы 2021-2022'!G211</f>
        <v>0</v>
      </c>
      <c r="G210" s="355"/>
      <c r="H210" s="355"/>
      <c r="I210" s="355"/>
      <c r="J210" s="355"/>
      <c r="K210" s="229">
        <v>2</v>
      </c>
      <c r="L210" s="229">
        <f>'Ведомственные расходы 2021-2022'!M211</f>
        <v>0</v>
      </c>
    </row>
    <row r="211" spans="1:12" ht="31.5" hidden="1">
      <c r="A211" s="129" t="s">
        <v>202</v>
      </c>
      <c r="B211" s="4" t="s">
        <v>276</v>
      </c>
      <c r="C211" s="4" t="s">
        <v>278</v>
      </c>
      <c r="D211" s="4" t="s">
        <v>45</v>
      </c>
      <c r="E211" s="4" t="s">
        <v>200</v>
      </c>
      <c r="F211" s="229">
        <v>5</v>
      </c>
      <c r="G211" s="355"/>
      <c r="H211" s="355"/>
      <c r="I211" s="355"/>
      <c r="J211" s="355"/>
      <c r="K211" s="229"/>
      <c r="L211" s="229">
        <v>5</v>
      </c>
    </row>
    <row r="212" spans="1:12" ht="93" customHeight="1" hidden="1">
      <c r="A212" s="129" t="s">
        <v>207</v>
      </c>
      <c r="B212" s="4" t="s">
        <v>276</v>
      </c>
      <c r="C212" s="4" t="s">
        <v>278</v>
      </c>
      <c r="D212" s="4" t="s">
        <v>66</v>
      </c>
      <c r="E212" s="4" t="s">
        <v>265</v>
      </c>
      <c r="F212" s="229"/>
      <c r="G212" s="355"/>
      <c r="H212" s="355"/>
      <c r="I212" s="355"/>
      <c r="J212" s="355"/>
      <c r="K212" s="229"/>
      <c r="L212" s="229"/>
    </row>
    <row r="213" spans="1:12" ht="15.75" hidden="1">
      <c r="A213" s="129" t="s">
        <v>264</v>
      </c>
      <c r="B213" s="4" t="s">
        <v>276</v>
      </c>
      <c r="C213" s="4" t="s">
        <v>278</v>
      </c>
      <c r="D213" s="4" t="s">
        <v>66</v>
      </c>
      <c r="E213" s="4" t="s">
        <v>206</v>
      </c>
      <c r="F213" s="230">
        <f>F214</f>
        <v>0</v>
      </c>
      <c r="G213" s="355"/>
      <c r="H213" s="355"/>
      <c r="I213" s="355"/>
      <c r="J213" s="355"/>
      <c r="K213" s="230"/>
      <c r="L213" s="230">
        <f>L214</f>
        <v>0</v>
      </c>
    </row>
    <row r="214" spans="1:12" ht="31.5" hidden="1">
      <c r="A214" s="148" t="s">
        <v>205</v>
      </c>
      <c r="B214" s="55" t="s">
        <v>275</v>
      </c>
      <c r="C214" s="55" t="s">
        <v>274</v>
      </c>
      <c r="D214" s="55" t="s">
        <v>220</v>
      </c>
      <c r="E214" s="55"/>
      <c r="F214" s="230">
        <f>F215</f>
        <v>0</v>
      </c>
      <c r="G214" s="355"/>
      <c r="H214" s="355"/>
      <c r="I214" s="355"/>
      <c r="J214" s="355"/>
      <c r="K214" s="230"/>
      <c r="L214" s="230">
        <f>L215</f>
        <v>0</v>
      </c>
    </row>
    <row r="215" spans="1:12" ht="15.75" hidden="1">
      <c r="A215" s="150" t="s">
        <v>215</v>
      </c>
      <c r="B215" s="55" t="s">
        <v>275</v>
      </c>
      <c r="C215" s="55" t="s">
        <v>274</v>
      </c>
      <c r="D215" s="55" t="s">
        <v>221</v>
      </c>
      <c r="E215" s="55"/>
      <c r="F215" s="230">
        <f>F216</f>
        <v>0</v>
      </c>
      <c r="G215" s="355"/>
      <c r="H215" s="355"/>
      <c r="I215" s="355"/>
      <c r="J215" s="355"/>
      <c r="K215" s="230"/>
      <c r="L215" s="230">
        <f>L216</f>
        <v>0</v>
      </c>
    </row>
    <row r="216" spans="1:12" ht="31.5" hidden="1">
      <c r="A216" s="148" t="s">
        <v>219</v>
      </c>
      <c r="B216" s="55" t="s">
        <v>275</v>
      </c>
      <c r="C216" s="55" t="s">
        <v>274</v>
      </c>
      <c r="D216" s="55" t="s">
        <v>221</v>
      </c>
      <c r="E216" s="55" t="s">
        <v>218</v>
      </c>
      <c r="F216" s="230">
        <f>F217</f>
        <v>0</v>
      </c>
      <c r="G216" s="355"/>
      <c r="H216" s="355"/>
      <c r="I216" s="355"/>
      <c r="J216" s="355"/>
      <c r="K216" s="230"/>
      <c r="L216" s="230">
        <f>L217</f>
        <v>0</v>
      </c>
    </row>
    <row r="217" spans="1:12" ht="15.75" hidden="1">
      <c r="A217" s="150" t="s">
        <v>266</v>
      </c>
      <c r="B217" s="55" t="s">
        <v>275</v>
      </c>
      <c r="C217" s="55" t="s">
        <v>274</v>
      </c>
      <c r="D217" s="55" t="s">
        <v>221</v>
      </c>
      <c r="E217" s="55" t="s">
        <v>484</v>
      </c>
      <c r="F217" s="230"/>
      <c r="G217" s="355"/>
      <c r="H217" s="355"/>
      <c r="I217" s="355"/>
      <c r="J217" s="355"/>
      <c r="K217" s="230"/>
      <c r="L217" s="230"/>
    </row>
    <row r="218" spans="1:12" s="379" customFormat="1" ht="69.75" customHeight="1">
      <c r="A218" s="373" t="s">
        <v>611</v>
      </c>
      <c r="B218" s="374" t="s">
        <v>276</v>
      </c>
      <c r="C218" s="374" t="s">
        <v>278</v>
      </c>
      <c r="D218" s="374" t="s">
        <v>612</v>
      </c>
      <c r="E218" s="362"/>
      <c r="F218" s="393">
        <f>F219</f>
        <v>5000</v>
      </c>
      <c r="G218" s="381">
        <f>G220</f>
        <v>0</v>
      </c>
      <c r="H218" s="399">
        <f>H220</f>
        <v>0</v>
      </c>
      <c r="I218" s="400"/>
      <c r="J218" s="400"/>
      <c r="K218" s="400"/>
      <c r="L218" s="229">
        <f>L219</f>
        <v>0</v>
      </c>
    </row>
    <row r="219" spans="1:12" s="379" customFormat="1" ht="46.5" customHeight="1">
      <c r="A219" s="428" t="s">
        <v>672</v>
      </c>
      <c r="B219" s="374" t="s">
        <v>276</v>
      </c>
      <c r="C219" s="374" t="s">
        <v>278</v>
      </c>
      <c r="D219" s="374" t="s">
        <v>653</v>
      </c>
      <c r="E219" s="362"/>
      <c r="F219" s="393">
        <f>F220</f>
        <v>5000</v>
      </c>
      <c r="G219" s="381">
        <f aca="true" t="shared" si="4" ref="G219:H221">G220</f>
        <v>0</v>
      </c>
      <c r="H219" s="399">
        <f t="shared" si="4"/>
        <v>0</v>
      </c>
      <c r="I219" s="400"/>
      <c r="J219" s="400"/>
      <c r="K219" s="400"/>
      <c r="L219" s="229">
        <f>L220</f>
        <v>0</v>
      </c>
    </row>
    <row r="220" spans="1:12" s="379" customFormat="1" ht="46.5" customHeight="1">
      <c r="A220" s="373" t="s">
        <v>609</v>
      </c>
      <c r="B220" s="374" t="s">
        <v>276</v>
      </c>
      <c r="C220" s="374" t="s">
        <v>278</v>
      </c>
      <c r="D220" s="374" t="s">
        <v>654</v>
      </c>
      <c r="E220" s="362"/>
      <c r="F220" s="393">
        <f>F221</f>
        <v>5000</v>
      </c>
      <c r="G220" s="381">
        <f t="shared" si="4"/>
        <v>0</v>
      </c>
      <c r="H220" s="399">
        <f t="shared" si="4"/>
        <v>0</v>
      </c>
      <c r="I220" s="400"/>
      <c r="J220" s="400"/>
      <c r="K220" s="400"/>
      <c r="L220" s="229">
        <f>L221</f>
        <v>0</v>
      </c>
    </row>
    <row r="221" spans="1:12" s="379" customFormat="1" ht="52.5" customHeight="1">
      <c r="A221" s="376" t="s">
        <v>610</v>
      </c>
      <c r="B221" s="362" t="s">
        <v>276</v>
      </c>
      <c r="C221" s="362" t="s">
        <v>278</v>
      </c>
      <c r="D221" s="377" t="s">
        <v>655</v>
      </c>
      <c r="E221" s="377"/>
      <c r="F221" s="395">
        <f>F222</f>
        <v>5000</v>
      </c>
      <c r="G221" s="381">
        <f t="shared" si="4"/>
        <v>0</v>
      </c>
      <c r="H221" s="399">
        <f t="shared" si="4"/>
        <v>0</v>
      </c>
      <c r="I221" s="400"/>
      <c r="J221" s="400"/>
      <c r="K221" s="400"/>
      <c r="L221" s="229">
        <f>L222</f>
        <v>0</v>
      </c>
    </row>
    <row r="222" spans="1:12" s="379" customFormat="1" ht="24.75" customHeight="1">
      <c r="A222" s="376" t="s">
        <v>201</v>
      </c>
      <c r="B222" s="362" t="s">
        <v>276</v>
      </c>
      <c r="C222" s="362" t="s">
        <v>278</v>
      </c>
      <c r="D222" s="377" t="s">
        <v>655</v>
      </c>
      <c r="E222" s="362" t="s">
        <v>169</v>
      </c>
      <c r="F222" s="393">
        <f>'Ведомственные расходы 2021-2022'!G223</f>
        <v>5000</v>
      </c>
      <c r="G222" s="381">
        <v>0</v>
      </c>
      <c r="H222" s="399">
        <v>0</v>
      </c>
      <c r="I222" s="400"/>
      <c r="J222" s="400"/>
      <c r="K222" s="400"/>
      <c r="L222" s="229">
        <f>'Ведомственные расходы 2021-2022'!M223</f>
        <v>0</v>
      </c>
    </row>
    <row r="223" spans="1:12" ht="15.75">
      <c r="A223" s="120" t="s">
        <v>222</v>
      </c>
      <c r="B223" s="58" t="s">
        <v>275</v>
      </c>
      <c r="C223" s="58"/>
      <c r="D223" s="58"/>
      <c r="E223" s="58"/>
      <c r="F223" s="231">
        <f>F224</f>
        <v>590098.67</v>
      </c>
      <c r="G223" s="355"/>
      <c r="H223" s="355"/>
      <c r="I223" s="355"/>
      <c r="J223" s="355"/>
      <c r="K223" s="231">
        <v>112</v>
      </c>
      <c r="L223" s="231">
        <f>L224</f>
        <v>711127.39</v>
      </c>
    </row>
    <row r="224" spans="1:12" ht="15.75">
      <c r="A224" s="122" t="s">
        <v>298</v>
      </c>
      <c r="B224" s="18" t="s">
        <v>275</v>
      </c>
      <c r="C224" s="18" t="s">
        <v>274</v>
      </c>
      <c r="D224" s="18"/>
      <c r="E224" s="18"/>
      <c r="F224" s="232">
        <f>F225</f>
        <v>590098.67</v>
      </c>
      <c r="G224" s="355"/>
      <c r="H224" s="355"/>
      <c r="I224" s="355"/>
      <c r="J224" s="355"/>
      <c r="K224" s="232">
        <v>112</v>
      </c>
      <c r="L224" s="232">
        <f>L225</f>
        <v>711127.39</v>
      </c>
    </row>
    <row r="225" spans="1:12" ht="47.25">
      <c r="A225" s="123" t="s">
        <v>531</v>
      </c>
      <c r="B225" s="7" t="s">
        <v>275</v>
      </c>
      <c r="C225" s="7" t="s">
        <v>274</v>
      </c>
      <c r="D225" s="7" t="s">
        <v>125</v>
      </c>
      <c r="E225" s="7"/>
      <c r="F225" s="233">
        <f>F226</f>
        <v>590098.67</v>
      </c>
      <c r="G225" s="355"/>
      <c r="H225" s="355"/>
      <c r="I225" s="355"/>
      <c r="J225" s="355"/>
      <c r="K225" s="233">
        <v>112</v>
      </c>
      <c r="L225" s="233">
        <f>L226</f>
        <v>711127.39</v>
      </c>
    </row>
    <row r="226" spans="1:12" ht="31.5">
      <c r="A226" s="123" t="s">
        <v>533</v>
      </c>
      <c r="B226" s="7" t="s">
        <v>275</v>
      </c>
      <c r="C226" s="7" t="s">
        <v>274</v>
      </c>
      <c r="D226" s="7" t="s">
        <v>124</v>
      </c>
      <c r="E226" s="7"/>
      <c r="F226" s="233">
        <f>F227</f>
        <v>590098.67</v>
      </c>
      <c r="G226" s="355"/>
      <c r="H226" s="355"/>
      <c r="I226" s="355"/>
      <c r="J226" s="355"/>
      <c r="K226" s="233">
        <v>112</v>
      </c>
      <c r="L226" s="233">
        <f>L227</f>
        <v>711127.39</v>
      </c>
    </row>
    <row r="227" spans="1:12" ht="31.5">
      <c r="A227" s="111" t="s">
        <v>162</v>
      </c>
      <c r="B227" s="7" t="s">
        <v>275</v>
      </c>
      <c r="C227" s="7" t="s">
        <v>274</v>
      </c>
      <c r="D227" s="7" t="s">
        <v>123</v>
      </c>
      <c r="E227" s="7"/>
      <c r="F227" s="233">
        <f>F228+F231</f>
        <v>590098.67</v>
      </c>
      <c r="G227" s="355"/>
      <c r="H227" s="355"/>
      <c r="I227" s="355"/>
      <c r="J227" s="355"/>
      <c r="K227" s="233">
        <v>112</v>
      </c>
      <c r="L227" s="233">
        <f>L228+L231</f>
        <v>711127.39</v>
      </c>
    </row>
    <row r="228" spans="1:12" ht="15.75">
      <c r="A228" s="111" t="s">
        <v>163</v>
      </c>
      <c r="B228" s="7" t="s">
        <v>275</v>
      </c>
      <c r="C228" s="7" t="s">
        <v>274</v>
      </c>
      <c r="D228" s="7" t="s">
        <v>122</v>
      </c>
      <c r="E228" s="7"/>
      <c r="F228" s="233">
        <f>F229</f>
        <v>590098.67</v>
      </c>
      <c r="G228" s="355"/>
      <c r="H228" s="355"/>
      <c r="I228" s="355"/>
      <c r="J228" s="355"/>
      <c r="K228" s="233">
        <v>112</v>
      </c>
      <c r="L228" s="233">
        <f>L229</f>
        <v>711127.39</v>
      </c>
    </row>
    <row r="229" spans="1:12" ht="31.5">
      <c r="A229" s="111" t="s">
        <v>253</v>
      </c>
      <c r="B229" s="7" t="s">
        <v>275</v>
      </c>
      <c r="C229" s="7" t="s">
        <v>274</v>
      </c>
      <c r="D229" s="7" t="s">
        <v>122</v>
      </c>
      <c r="E229" s="7" t="s">
        <v>218</v>
      </c>
      <c r="F229" s="233">
        <f>'Ведомственные расходы 2021-2022'!G230</f>
        <v>590098.67</v>
      </c>
      <c r="G229" s="233">
        <f>'Ведомственные расходы 2021-2022'!H230</f>
        <v>0</v>
      </c>
      <c r="H229" s="233">
        <f>'Ведомственные расходы 2021-2022'!I230</f>
        <v>0</v>
      </c>
      <c r="I229" s="233">
        <f>'Ведомственные расходы 2021-2022'!J230</f>
        <v>0</v>
      </c>
      <c r="J229" s="233">
        <f>'Ведомственные расходы 2021-2022'!K230</f>
        <v>0</v>
      </c>
      <c r="K229" s="233">
        <f>'Ведомственные расходы 2021-2022'!L230</f>
        <v>112</v>
      </c>
      <c r="L229" s="233">
        <f>'Ведомственные расходы 2021-2022'!M230</f>
        <v>711127.39</v>
      </c>
    </row>
    <row r="230" spans="1:12" ht="15.75" hidden="1">
      <c r="A230" s="131" t="s">
        <v>266</v>
      </c>
      <c r="B230" s="7" t="s">
        <v>275</v>
      </c>
      <c r="C230" s="7" t="s">
        <v>274</v>
      </c>
      <c r="D230" s="7" t="s">
        <v>46</v>
      </c>
      <c r="E230" s="7" t="s">
        <v>484</v>
      </c>
      <c r="F230" s="233"/>
      <c r="G230" s="355"/>
      <c r="H230" s="355"/>
      <c r="I230" s="355"/>
      <c r="J230" s="355"/>
      <c r="K230" s="233"/>
      <c r="L230" s="233"/>
    </row>
    <row r="231" spans="1:12" ht="31.5" hidden="1">
      <c r="A231" s="111" t="s">
        <v>47</v>
      </c>
      <c r="B231" s="7" t="s">
        <v>275</v>
      </c>
      <c r="C231" s="7" t="s">
        <v>274</v>
      </c>
      <c r="D231" s="7" t="s">
        <v>48</v>
      </c>
      <c r="E231" s="7"/>
      <c r="F231" s="233"/>
      <c r="G231" s="355"/>
      <c r="H231" s="355"/>
      <c r="I231" s="355"/>
      <c r="J231" s="355"/>
      <c r="K231" s="233"/>
      <c r="L231" s="233"/>
    </row>
    <row r="232" spans="1:12" ht="31.5" hidden="1">
      <c r="A232" s="111" t="s">
        <v>253</v>
      </c>
      <c r="B232" s="7" t="s">
        <v>275</v>
      </c>
      <c r="C232" s="7" t="s">
        <v>274</v>
      </c>
      <c r="D232" s="7" t="s">
        <v>48</v>
      </c>
      <c r="E232" s="7" t="s">
        <v>218</v>
      </c>
      <c r="F232" s="233"/>
      <c r="G232" s="355"/>
      <c r="H232" s="355"/>
      <c r="I232" s="355"/>
      <c r="J232" s="355"/>
      <c r="K232" s="233"/>
      <c r="L232" s="233"/>
    </row>
    <row r="233" spans="1:12" ht="15.75" hidden="1">
      <c r="A233" s="120" t="s">
        <v>166</v>
      </c>
      <c r="B233" s="19" t="s">
        <v>297</v>
      </c>
      <c r="C233" s="19"/>
      <c r="D233" s="19"/>
      <c r="E233" s="19"/>
      <c r="F233" s="224">
        <f aca="true" t="shared" si="5" ref="F233:F238">F234</f>
        <v>0</v>
      </c>
      <c r="G233" s="355"/>
      <c r="H233" s="355"/>
      <c r="I233" s="355"/>
      <c r="J233" s="355"/>
      <c r="K233" s="224"/>
      <c r="L233" s="224">
        <f aca="true" t="shared" si="6" ref="L233:L238">L234</f>
        <v>0</v>
      </c>
    </row>
    <row r="234" spans="1:12" ht="15.75" hidden="1">
      <c r="A234" s="122" t="s">
        <v>165</v>
      </c>
      <c r="B234" s="12" t="s">
        <v>297</v>
      </c>
      <c r="C234" s="12" t="s">
        <v>277</v>
      </c>
      <c r="D234" s="12"/>
      <c r="E234" s="12"/>
      <c r="F234" s="219">
        <f t="shared" si="5"/>
        <v>0</v>
      </c>
      <c r="G234" s="355"/>
      <c r="H234" s="355"/>
      <c r="I234" s="355"/>
      <c r="J234" s="355"/>
      <c r="K234" s="219"/>
      <c r="L234" s="219">
        <f t="shared" si="6"/>
        <v>0</v>
      </c>
    </row>
    <row r="235" spans="1:12" ht="47.25" hidden="1">
      <c r="A235" s="111" t="s">
        <v>111</v>
      </c>
      <c r="B235" s="4" t="s">
        <v>297</v>
      </c>
      <c r="C235" s="4" t="s">
        <v>277</v>
      </c>
      <c r="D235" s="4" t="s">
        <v>125</v>
      </c>
      <c r="E235" s="4"/>
      <c r="F235" s="220">
        <f t="shared" si="5"/>
        <v>0</v>
      </c>
      <c r="G235" s="355"/>
      <c r="H235" s="355"/>
      <c r="I235" s="355"/>
      <c r="J235" s="355"/>
      <c r="K235" s="220"/>
      <c r="L235" s="220">
        <f t="shared" si="6"/>
        <v>0</v>
      </c>
    </row>
    <row r="236" spans="1:12" ht="47.25" hidden="1">
      <c r="A236" s="111" t="s">
        <v>49</v>
      </c>
      <c r="B236" s="4" t="s">
        <v>297</v>
      </c>
      <c r="C236" s="4" t="s">
        <v>277</v>
      </c>
      <c r="D236" s="4" t="s">
        <v>139</v>
      </c>
      <c r="E236" s="4"/>
      <c r="F236" s="220">
        <f t="shared" si="5"/>
        <v>0</v>
      </c>
      <c r="G236" s="355"/>
      <c r="H236" s="355"/>
      <c r="I236" s="355"/>
      <c r="J236" s="355"/>
      <c r="K236" s="220"/>
      <c r="L236" s="220">
        <f t="shared" si="6"/>
        <v>0</v>
      </c>
    </row>
    <row r="237" spans="1:12" ht="31.5" hidden="1">
      <c r="A237" s="111" t="s">
        <v>50</v>
      </c>
      <c r="B237" s="4" t="s">
        <v>297</v>
      </c>
      <c r="C237" s="4" t="s">
        <v>277</v>
      </c>
      <c r="D237" s="4" t="s">
        <v>138</v>
      </c>
      <c r="E237" s="4"/>
      <c r="F237" s="220">
        <f t="shared" si="5"/>
        <v>0</v>
      </c>
      <c r="G237" s="355"/>
      <c r="H237" s="355"/>
      <c r="I237" s="355"/>
      <c r="J237" s="355"/>
      <c r="K237" s="220"/>
      <c r="L237" s="220">
        <f t="shared" si="6"/>
        <v>0</v>
      </c>
    </row>
    <row r="238" spans="1:12" ht="31.5" hidden="1">
      <c r="A238" s="111" t="s">
        <v>51</v>
      </c>
      <c r="B238" s="4" t="s">
        <v>297</v>
      </c>
      <c r="C238" s="4" t="s">
        <v>277</v>
      </c>
      <c r="D238" s="4" t="s">
        <v>137</v>
      </c>
      <c r="E238" s="4"/>
      <c r="F238" s="220">
        <f t="shared" si="5"/>
        <v>0</v>
      </c>
      <c r="G238" s="355"/>
      <c r="H238" s="355"/>
      <c r="I238" s="355"/>
      <c r="J238" s="355"/>
      <c r="K238" s="220"/>
      <c r="L238" s="220">
        <f t="shared" si="6"/>
        <v>0</v>
      </c>
    </row>
    <row r="239" spans="1:12" ht="15.75" hidden="1">
      <c r="A239" s="131" t="s">
        <v>201</v>
      </c>
      <c r="B239" s="4" t="s">
        <v>297</v>
      </c>
      <c r="C239" s="4" t="s">
        <v>277</v>
      </c>
      <c r="D239" s="4" t="s">
        <v>137</v>
      </c>
      <c r="E239" s="4" t="s">
        <v>169</v>
      </c>
      <c r="F239" s="220">
        <f>'Ведомственные расходы 2021-2022'!G240</f>
        <v>0</v>
      </c>
      <c r="G239" s="355"/>
      <c r="H239" s="355"/>
      <c r="I239" s="355"/>
      <c r="J239" s="355"/>
      <c r="K239" s="220"/>
      <c r="L239" s="220">
        <f>'Ведомственные расходы 2021-2022'!M240</f>
        <v>0</v>
      </c>
    </row>
    <row r="240" spans="1:12" ht="31.5" hidden="1">
      <c r="A240" s="111" t="s">
        <v>202</v>
      </c>
      <c r="B240" s="4" t="s">
        <v>297</v>
      </c>
      <c r="C240" s="4" t="s">
        <v>277</v>
      </c>
      <c r="D240" s="4" t="s">
        <v>52</v>
      </c>
      <c r="E240" s="4" t="s">
        <v>200</v>
      </c>
      <c r="F240" s="220">
        <v>9</v>
      </c>
      <c r="G240" s="355"/>
      <c r="H240" s="355"/>
      <c r="I240" s="355"/>
      <c r="J240" s="355"/>
      <c r="K240" s="220"/>
      <c r="L240" s="220">
        <v>9</v>
      </c>
    </row>
    <row r="241" spans="1:12" ht="15.75">
      <c r="A241" s="208" t="s">
        <v>337</v>
      </c>
      <c r="B241" s="19"/>
      <c r="C241" s="19"/>
      <c r="D241" s="19"/>
      <c r="E241" s="19"/>
      <c r="F241" s="259">
        <f>'Ведомственные расходы 2021-2022'!G242</f>
        <v>116000</v>
      </c>
      <c r="G241" s="259">
        <f>'Ведомственные расходы 2021-2022'!H242</f>
        <v>0</v>
      </c>
      <c r="H241" s="259">
        <f>'Ведомственные расходы 2021-2022'!I242</f>
        <v>0</v>
      </c>
      <c r="I241" s="259">
        <f>'Ведомственные расходы 2021-2022'!J242</f>
        <v>0</v>
      </c>
      <c r="J241" s="259">
        <f>'Ведомственные расходы 2021-2022'!K242</f>
        <v>0</v>
      </c>
      <c r="K241" s="259">
        <f>'Ведомственные расходы 2021-2022'!L242</f>
        <v>0</v>
      </c>
      <c r="L241" s="259">
        <f>'Ведомственные расходы 2021-2022'!M242</f>
        <v>239000</v>
      </c>
    </row>
    <row r="242" spans="1:12" ht="15.75" hidden="1">
      <c r="A242" s="183" t="s">
        <v>338</v>
      </c>
      <c r="B242" s="12" t="s">
        <v>469</v>
      </c>
      <c r="C242" s="12" t="s">
        <v>469</v>
      </c>
      <c r="D242" s="12"/>
      <c r="E242" s="12"/>
      <c r="F242" s="222"/>
      <c r="G242" s="356"/>
      <c r="H242" s="356"/>
      <c r="I242" s="356"/>
      <c r="J242" s="356"/>
      <c r="K242" s="219"/>
      <c r="L242" s="219"/>
    </row>
    <row r="243" spans="1:12" ht="31.5" hidden="1">
      <c r="A243" s="111" t="s">
        <v>341</v>
      </c>
      <c r="B243" s="4" t="s">
        <v>469</v>
      </c>
      <c r="C243" s="4" t="s">
        <v>469</v>
      </c>
      <c r="D243" s="4" t="s">
        <v>147</v>
      </c>
      <c r="E243" s="4"/>
      <c r="F243" s="223"/>
      <c r="G243" s="355"/>
      <c r="H243" s="355"/>
      <c r="I243" s="355"/>
      <c r="J243" s="355"/>
      <c r="K243" s="220"/>
      <c r="L243" s="220"/>
    </row>
    <row r="244" spans="1:12" ht="47.25" hidden="1">
      <c r="A244" s="114" t="s">
        <v>342</v>
      </c>
      <c r="B244" s="4" t="s">
        <v>469</v>
      </c>
      <c r="C244" s="4" t="s">
        <v>469</v>
      </c>
      <c r="D244" s="4" t="s">
        <v>345</v>
      </c>
      <c r="E244" s="4"/>
      <c r="F244" s="223"/>
      <c r="G244" s="355"/>
      <c r="H244" s="355"/>
      <c r="I244" s="355"/>
      <c r="J244" s="355"/>
      <c r="K244" s="220"/>
      <c r="L244" s="220"/>
    </row>
    <row r="245" spans="1:12" ht="15.75" hidden="1">
      <c r="A245" s="184" t="s">
        <v>255</v>
      </c>
      <c r="B245" s="4" t="s">
        <v>469</v>
      </c>
      <c r="C245" s="4" t="s">
        <v>469</v>
      </c>
      <c r="D245" s="4" t="s">
        <v>345</v>
      </c>
      <c r="E245" s="4" t="s">
        <v>170</v>
      </c>
      <c r="F245" s="220"/>
      <c r="G245" s="355"/>
      <c r="H245" s="355"/>
      <c r="I245" s="355"/>
      <c r="J245" s="355"/>
      <c r="K245" s="220"/>
      <c r="L245" s="220"/>
    </row>
    <row r="246" spans="1:12" ht="15.75">
      <c r="A246" s="170" t="s">
        <v>283</v>
      </c>
      <c r="B246" s="8"/>
      <c r="C246" s="8"/>
      <c r="D246" s="8"/>
      <c r="E246" s="8"/>
      <c r="F246" s="234">
        <f>F10+F78+F128+F134+F223+F241</f>
        <v>4641670.67</v>
      </c>
      <c r="G246" s="355"/>
      <c r="H246" s="355"/>
      <c r="I246" s="355"/>
      <c r="J246" s="355"/>
      <c r="K246" s="234">
        <v>238</v>
      </c>
      <c r="L246" s="234">
        <f>L10+L78+L128+L134+L223+L241</f>
        <v>4791099.39</v>
      </c>
    </row>
    <row r="247" spans="2:5" ht="12.75">
      <c r="B247" s="172"/>
      <c r="C247" s="172"/>
      <c r="D247" s="172"/>
      <c r="E247" s="172"/>
    </row>
    <row r="248" spans="2:5" ht="12.75">
      <c r="B248" s="172"/>
      <c r="C248" s="172"/>
      <c r="D248" s="172"/>
      <c r="E248" s="172"/>
    </row>
    <row r="249" spans="2:5" ht="12.75">
      <c r="B249" s="172"/>
      <c r="C249" s="172"/>
      <c r="D249" s="172"/>
      <c r="E249" s="172"/>
    </row>
    <row r="250" spans="2:5" ht="12.75">
      <c r="B250" s="172"/>
      <c r="C250" s="172"/>
      <c r="D250" s="172"/>
      <c r="E250" s="172"/>
    </row>
    <row r="251" spans="2:5" ht="12.75">
      <c r="B251" s="172"/>
      <c r="C251" s="172"/>
      <c r="D251" s="172"/>
      <c r="E251" s="172"/>
    </row>
    <row r="252" spans="2:5" ht="12.75">
      <c r="B252" s="172"/>
      <c r="C252" s="172"/>
      <c r="D252" s="172"/>
      <c r="E252" s="172"/>
    </row>
    <row r="253" spans="2:5" ht="12.75">
      <c r="B253" s="172"/>
      <c r="C253" s="172"/>
      <c r="D253" s="172"/>
      <c r="E253" s="172"/>
    </row>
    <row r="254" spans="2:5" ht="12.75">
      <c r="B254" s="172"/>
      <c r="C254" s="172"/>
      <c r="D254" s="172"/>
      <c r="E254" s="172"/>
    </row>
    <row r="255" spans="2:5" ht="12.75">
      <c r="B255" s="172"/>
      <c r="C255" s="172"/>
      <c r="D255" s="172"/>
      <c r="E255" s="172"/>
    </row>
    <row r="256" spans="2:5" ht="12.75">
      <c r="B256" s="172"/>
      <c r="C256" s="172"/>
      <c r="D256" s="172"/>
      <c r="E256" s="172"/>
    </row>
    <row r="257" spans="2:5" ht="12.75">
      <c r="B257" s="172"/>
      <c r="C257" s="172"/>
      <c r="D257" s="172"/>
      <c r="E257" s="172"/>
    </row>
    <row r="258" spans="2:5" ht="12.75">
      <c r="B258" s="172"/>
      <c r="C258" s="172"/>
      <c r="D258" s="172"/>
      <c r="E258" s="172"/>
    </row>
    <row r="259" spans="2:5" ht="12.75">
      <c r="B259" s="172"/>
      <c r="C259" s="172"/>
      <c r="D259" s="172"/>
      <c r="E259" s="172"/>
    </row>
    <row r="260" spans="2:5" ht="12.75">
      <c r="B260" s="172"/>
      <c r="C260" s="172"/>
      <c r="D260" s="172"/>
      <c r="E260" s="172"/>
    </row>
    <row r="261" spans="2:5" ht="12.75">
      <c r="B261" s="172"/>
      <c r="C261" s="172"/>
      <c r="D261" s="172"/>
      <c r="E261" s="172"/>
    </row>
    <row r="262" spans="2:5" ht="12.75">
      <c r="B262" s="172"/>
      <c r="C262" s="172"/>
      <c r="D262" s="172"/>
      <c r="E262" s="172"/>
    </row>
    <row r="263" spans="2:5" ht="12.75">
      <c r="B263" s="172"/>
      <c r="C263" s="172"/>
      <c r="D263" s="172"/>
      <c r="E263" s="172"/>
    </row>
    <row r="264" spans="2:5" ht="12.75">
      <c r="B264" s="172"/>
      <c r="C264" s="172"/>
      <c r="D264" s="172"/>
      <c r="E264" s="172"/>
    </row>
    <row r="265" spans="2:5" ht="12.75">
      <c r="B265" s="172"/>
      <c r="C265" s="172"/>
      <c r="D265" s="172"/>
      <c r="E265" s="172"/>
    </row>
    <row r="266" spans="2:5" ht="12.75">
      <c r="B266" s="172"/>
      <c r="C266" s="172"/>
      <c r="D266" s="172"/>
      <c r="E266" s="172"/>
    </row>
    <row r="267" spans="2:5" ht="12.75">
      <c r="B267" s="172"/>
      <c r="C267" s="172"/>
      <c r="D267" s="172"/>
      <c r="E267" s="172"/>
    </row>
    <row r="268" spans="2:5" ht="12.75">
      <c r="B268" s="172"/>
      <c r="C268" s="172"/>
      <c r="D268" s="172"/>
      <c r="E268" s="172"/>
    </row>
    <row r="269" spans="2:5" ht="12.75">
      <c r="B269" s="172"/>
      <c r="C269" s="172"/>
      <c r="D269" s="172"/>
      <c r="E269" s="172"/>
    </row>
    <row r="270" spans="2:5" ht="12.75">
      <c r="B270" s="172"/>
      <c r="C270" s="172"/>
      <c r="D270" s="172"/>
      <c r="E270" s="172"/>
    </row>
    <row r="271" spans="2:5" ht="12.75">
      <c r="B271" s="172"/>
      <c r="C271" s="172"/>
      <c r="D271" s="172"/>
      <c r="E271" s="172"/>
    </row>
    <row r="272" spans="2:5" ht="12.75">
      <c r="B272" s="172"/>
      <c r="C272" s="172"/>
      <c r="D272" s="172"/>
      <c r="E272" s="172"/>
    </row>
    <row r="273" spans="2:5" ht="12.75">
      <c r="B273" s="172"/>
      <c r="C273" s="172"/>
      <c r="D273" s="172"/>
      <c r="E273" s="172"/>
    </row>
    <row r="274" spans="2:5" ht="12.75">
      <c r="B274" s="172"/>
      <c r="C274" s="172"/>
      <c r="D274" s="172"/>
      <c r="E274" s="172"/>
    </row>
  </sheetData>
  <sheetProtection/>
  <mergeCells count="7">
    <mergeCell ref="A6:F6"/>
    <mergeCell ref="A7:H7"/>
    <mergeCell ref="A4:F4"/>
    <mergeCell ref="A1:L1"/>
    <mergeCell ref="A2:L2"/>
    <mergeCell ref="A3:L3"/>
    <mergeCell ref="A5:F5"/>
  </mergeCells>
  <printOptions/>
  <pageMargins left="0.33" right="0.25" top="0.27" bottom="0.41" header="0.37" footer="0.31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Работа</cp:lastModifiedBy>
  <cp:lastPrinted>2020-09-11T06:08:23Z</cp:lastPrinted>
  <dcterms:created xsi:type="dcterms:W3CDTF">2002-01-21T10:39:25Z</dcterms:created>
  <dcterms:modified xsi:type="dcterms:W3CDTF">2020-10-19T13:11:33Z</dcterms:modified>
  <cp:category/>
  <cp:version/>
  <cp:contentType/>
  <cp:contentStatus/>
</cp:coreProperties>
</file>