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5480" windowHeight="11640" tabRatio="864" activeTab="3"/>
  </bookViews>
  <sheets>
    <sheet name="Расходы по разделам" sheetId="1" r:id="rId1"/>
    <sheet name="Ведомственные расходы" sheetId="2" r:id="rId2"/>
    <sheet name="По разделам и подразделам" sheetId="3" r:id="rId3"/>
    <sheet name="Программы" sheetId="4" r:id="rId4"/>
    <sheet name="межбюджетные трансферты" sheetId="5" state="hidden" r:id="rId5"/>
    <sheet name="трансферты" sheetId="6" state="hidden" r:id="rId6"/>
    <sheet name="Источники финансирования дефици" sheetId="7" r:id="rId7"/>
    <sheet name="Доходы 2019 " sheetId="8" r:id="rId8"/>
  </sheets>
  <externalReferences>
    <externalReference r:id="rId11"/>
    <externalReference r:id="rId12"/>
  </externalReferences>
  <definedNames>
    <definedName name="_xlfn.SUMIFS" hidden="1">#NAME?</definedName>
    <definedName name="_xlnm.Print_Area" localSheetId="1">'Ведомственные расходы'!$A$1:$O$238</definedName>
    <definedName name="_xlnm.Print_Area" localSheetId="7">'Доходы 2019 '!$A$1:$N$36</definedName>
    <definedName name="_xlnm.Print_Area" localSheetId="4">'межбюджетные трансферты'!$A$1:$E$13</definedName>
    <definedName name="_xlnm.Print_Area" localSheetId="2">'По разделам и подразделам'!$A$1:$L$237</definedName>
    <definedName name="_xlnm.Print_Area" localSheetId="0">'Расходы по разделам'!$A$1:$J$47</definedName>
    <definedName name="_xlnm.Print_Area" localSheetId="5">'трансферты'!$A$1:$D$15</definedName>
  </definedNames>
  <calcPr fullCalcOnLoad="1"/>
</workbook>
</file>

<file path=xl/comments7.xml><?xml version="1.0" encoding="utf-8"?>
<comments xmlns="http://schemas.openxmlformats.org/spreadsheetml/2006/main">
  <authors>
    <author>Admin</author>
  </authors>
  <commentList>
    <comment ref="D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<sst xmlns="http://schemas.openxmlformats.org/spreadsheetml/2006/main" count="2598" uniqueCount="462">
  <si>
    <t>Повышение квалификации муниципальных служащих органов местного самоуправления поселений, муниципальных районов и городских округов на условиях софинансирования с областным бюджетом (Закупка товаров, работ и услуг для государственных (муниципальных) нужд)</t>
  </si>
  <si>
    <t xml:space="preserve"> S6290</t>
  </si>
  <si>
    <t>Приобретение информационных услуг с использованием информационно-правовых систем (Закупка товаров, работ и услуг для государственных (муниципальных) нужд)</t>
  </si>
  <si>
    <t>86260</t>
  </si>
  <si>
    <t>Приобретение  услуг по сопровождению сетевого программного обеспечения по  электронному ведению  похозяйственного учета в городских и сельских  поселениях  (Закупка товаров, работ и услуг для государственных (муниципальных) нужд)</t>
  </si>
  <si>
    <t>86270</t>
  </si>
  <si>
    <t>Повышение квалификации муниципальных служащих органов местного самоуправления поселений, муниципальных районов и городских округов (Закупка товаров, работ и услуг для государственных (муниципальных) нужд)</t>
  </si>
  <si>
    <t>86290</t>
  </si>
  <si>
    <t>Реализация направлений расходов основного мероприятия "Реализация мер по развитию сферы культуры в сельском поселении"  (Предоставление субсидий бюджетным, автономным учреждениям и иным некоммерческим организациям)</t>
  </si>
  <si>
    <t>Непрограммные расходы бюджета сельского поселения Куликовский сельсовет</t>
  </si>
  <si>
    <t>Резервные фонды в рамках непрограммных расходов областного бюджета</t>
  </si>
  <si>
    <t>3</t>
  </si>
  <si>
    <t>Резервный фонд администрации по непрограммному направлению расходов "Резервные фонды " в рамках непрограммных расходов бюджета поселений (Иные бюджетные ассигнования)</t>
  </si>
  <si>
    <t>Резервный фонд администрации  (Иные бюджетные ассигнования)</t>
  </si>
  <si>
    <t>05000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</si>
  <si>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передачу полномочий по проверке годового отчета об исполнении бюджета сельского поселения (Межбюджетные трансферты)</t>
  </si>
  <si>
    <t>Приобретение информационных услуг с использованием информационно-правовых систем на условиях софинансирования с областным бюджетом</t>
  </si>
  <si>
    <t>Приобретение информационных услуг с использованием информационно-правовых систем на условиях софинансирования с областным бюджетом (Закупка товаров, работ и услуг для государственных (муниципальных) нужд)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</si>
  <si>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</si>
  <si>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 xml:space="preserve">к "Бюджету сельского поселения Куликовский сельсовет </t>
  </si>
  <si>
    <t xml:space="preserve"> 000 1050102101 0000 110</t>
  </si>
  <si>
    <t>Администрация сельского поселения Куликовский сельсовет</t>
  </si>
  <si>
    <t>18 Ч 00 00000</t>
  </si>
  <si>
    <t>Мероприятия, направленные на подготовку генерального плана, правил землепользования и застройки, карт (планов) границ населенных пунктов, границ территориальных зон сельских поселений и документации по планировке территорий сельских поселений на условиях софинансирования с областным бюджетом</t>
  </si>
  <si>
    <t>18 Ч 01 00000</t>
  </si>
  <si>
    <t>18 Ч 01 S6020</t>
  </si>
  <si>
    <t>Сумма с изменением</t>
  </si>
  <si>
    <t xml:space="preserve">Сумма     </t>
  </si>
  <si>
    <t xml:space="preserve">Сумма   </t>
  </si>
  <si>
    <t>(руб.)</t>
  </si>
  <si>
    <t>Ч</t>
  </si>
  <si>
    <t>00000</t>
  </si>
  <si>
    <t>Мероприятия, направленные на подготовку генерального плана, правил землепользования и застройки, карт (планов) границ населенных пунктов, границ территориальных зон сельских поселений и документации по планировке территорий сельских поселений на условиях софинансирования с областным бюджетом (Закупка товаров, работ и услуг для государственных (муниципальных) нужд)</t>
  </si>
  <si>
    <t>S6020</t>
  </si>
  <si>
    <t>Приложение № 16</t>
  </si>
  <si>
    <t xml:space="preserve"> руб.</t>
  </si>
  <si>
    <t>Наименование групп, подгрупп, статей, подстатей, элементов программ (подпрограмм), кодов экономической классификации</t>
  </si>
  <si>
    <t>Изменение остатков средств на счетах по учету средств бюджета сельского поселения</t>
  </si>
  <si>
    <t>01 05 00 00 10 0000 000</t>
  </si>
  <si>
    <t xml:space="preserve">                                                                                         к Бюджету сельского поселения Куликовский сельсовет Лебедянского муниципального</t>
  </si>
  <si>
    <t>ИСТОЧНИКИ ФИНАНСИРОВАНИЯ ДЕФИЦИТА БЮДЖЕТА СЕЛЬСКОГО ПОСЕЛЕНИЯ КУЛИКОВСКИЙ  СЕЛЬСОВЕТ НА 2018 ГОД И НА ПЛАНОВЫЙ ПЕРИОД 2019 И 2020 ГОДОВ</t>
  </si>
  <si>
    <t>2019 год</t>
  </si>
  <si>
    <t>2020 год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</si>
  <si>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</si>
  <si>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</si>
  <si>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</si>
  <si>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</si>
  <si>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Единый сельскохозяйственный налог</t>
  </si>
  <si>
    <t>Земельный налог с физических лиц, обладающих земельным участком, расположенным в границах сельских поселений</t>
  </si>
  <si>
    <t>ОБЪЕМ</t>
  </si>
  <si>
    <t>Код бюджетной классификации РФ</t>
  </si>
  <si>
    <t xml:space="preserve">Наименование </t>
  </si>
  <si>
    <t>Сумма (тыс. руб.) 2015 год</t>
  </si>
  <si>
    <t>000 1 00 00000 00 0000 000</t>
  </si>
  <si>
    <t>НАЛОГОВЫЕ И НЕНАЛОГОВЫЕ ДОХОДЫ</t>
  </si>
  <si>
    <t>000 1 01 00000 00 0000 000</t>
  </si>
  <si>
    <t>руб.</t>
  </si>
  <si>
    <t xml:space="preserve">Налоги на прибыль, доходы </t>
  </si>
  <si>
    <t>000 1 01 02000 01 0000 110</t>
  </si>
  <si>
    <t>Налог на доходы  физических лиц</t>
  </si>
  <si>
    <t>000 1 05 00000 00 0000 000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</si>
  <si>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</si>
  <si>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</si>
  <si>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</si>
  <si>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</si>
  <si>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</si>
  <si>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</si>
  <si>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</si>
  <si>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</si>
  <si>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</si>
  <si>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</si>
  <si>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</si>
  <si>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</si>
  <si>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</si>
  <si>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</si>
  <si>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</si>
  <si>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</si>
  <si>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</si>
  <si>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000 1 17 00000 00 0000 000</t>
  </si>
  <si>
    <t>Прочие неналоговые доходы</t>
  </si>
  <si>
    <t>Средства самообложения граждан, зачисляемые в бюджеты сельских поселений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</si>
  <si>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</si>
  <si>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</si>
  <si>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 бюджетной обеспеченности</t>
  </si>
  <si>
    <t>ИТОГО ДОХОДОВ</t>
  </si>
  <si>
    <t>Основное мероприятие "Развитие муниципальной службы муниципального образования"</t>
  </si>
  <si>
    <t>99</t>
  </si>
  <si>
    <t>Мобилизация и вневойсковая  подготовка</t>
  </si>
  <si>
    <t>06</t>
  </si>
  <si>
    <t>Мобилизационная и вневойсковая подготовка</t>
  </si>
  <si>
    <t>НАЦИОНАЛЬНАЯ ОБОРОНА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</si>
  <si>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</si>
  <si>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500</t>
  </si>
  <si>
    <t>0020000</t>
  </si>
  <si>
    <t>Мобилизационная  и вневойсковая подготовка</t>
  </si>
  <si>
    <t>Иные межбюджетные трансферты</t>
  </si>
  <si>
    <t>5210000</t>
  </si>
  <si>
    <t>Благоустройство</t>
  </si>
  <si>
    <t>Другие общегосударственные вопросы</t>
  </si>
  <si>
    <t>13</t>
  </si>
  <si>
    <t>610</t>
  </si>
  <si>
    <t>00</t>
  </si>
  <si>
    <t>Код администратора</t>
  </si>
  <si>
    <t>Код бюджетной классификации</t>
  </si>
  <si>
    <t xml:space="preserve">ВСЕГО </t>
  </si>
  <si>
    <t>Дотации на поддержку мер по обеспечению сбалансированности бюджета</t>
  </si>
  <si>
    <t xml:space="preserve"> КЛАССИФИКАЦИИ РАСХОДОВ БЮДЖЕТОВ</t>
  </si>
  <si>
    <t>к бюджету сельского поселения Куликовский сельсовет Лебедянского муниципального</t>
  </si>
  <si>
    <t>Изменения</t>
  </si>
  <si>
    <t xml:space="preserve">Расходы на выплаты по оплате труда работников органов муниципальной власти Лебедянского муници-пального района Липецкой области </t>
  </si>
  <si>
    <t>18И0011</t>
  </si>
  <si>
    <t>18И0012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</si>
  <si>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программного и технического обеспечения деятельности администрации сельского поселения </t>
  </si>
  <si>
    <t>99 9 00 20500</t>
  </si>
  <si>
    <t>Резервные фонды</t>
  </si>
  <si>
    <t xml:space="preserve">99 0 00 00000 </t>
  </si>
  <si>
    <t>99 3 00 00000</t>
  </si>
  <si>
    <t xml:space="preserve">Резервный фонд муниципального образования </t>
  </si>
  <si>
    <t>99 3 00 05000</t>
  </si>
  <si>
    <t xml:space="preserve">Приобретение информационных услуг с использованием информационно-правовых систем  </t>
  </si>
  <si>
    <t>18 И 01 86260</t>
  </si>
  <si>
    <t>Приобретение  услуг по сопровождению сетевого программного обеспечения по  электронному ведению  похозяйственного учета</t>
  </si>
  <si>
    <t>18 И 01 86270</t>
  </si>
  <si>
    <t xml:space="preserve">Повышение квалификации муниципальных служащих </t>
  </si>
  <si>
    <t>18 И 01 86290</t>
  </si>
  <si>
    <t>18 И 01 S6260</t>
  </si>
  <si>
    <t>18И9999</t>
  </si>
  <si>
    <t>Повышение квалификации муниципальных служащих на условиях софинансирования с областным бюджетом</t>
  </si>
  <si>
    <t>18 И 01 S6290</t>
  </si>
  <si>
    <t>Реализация направления расходов в рамках подрограммы  "Профилактика терроризма и экстремизма на территории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</si>
  <si>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 xml:space="preserve">Подпрограмма "Пожарная безопасность на территории сельского поселения Куликовский сельсовет Лебедянского муниципального района Липецкой области на 2014 - 2020 годы" </t>
  </si>
  <si>
    <t>18 7 00 00000</t>
  </si>
  <si>
    <t>Основное мероприятие "Развитие системы обеспечения безопасности населения"</t>
  </si>
  <si>
    <t>18 7 01 00000</t>
  </si>
  <si>
    <t>Реализация направления расходов основного мероприятия  "Развитие системы обеспечения безопасности населения"</t>
  </si>
  <si>
    <t>18 7 01 99999</t>
  </si>
  <si>
    <t>1879999</t>
  </si>
  <si>
    <t xml:space="preserve">18 4 01 20060 </t>
  </si>
  <si>
    <t>Приложение  № 8</t>
  </si>
  <si>
    <t>Приложение  № 10</t>
  </si>
  <si>
    <t xml:space="preserve">Подпрограмма "Рациональное использование муниципального имущества сельского поселения  Куликовский  сельсовет Лебедянского муниципального района Липецкой области на 2015 - 2020 годы" </t>
  </si>
  <si>
    <t>18 Б 00 00000</t>
  </si>
  <si>
    <t>Основное мероприятие "Организация деятельности и финансовое обеспечение выполнения подготовительных работ для управления и распоряжения муниципальным имуществом и земельными участками"</t>
  </si>
  <si>
    <t>18 Б 01 00000</t>
  </si>
  <si>
    <t>Реализация направления расходов основного мероприятия "Организация деятельности и финансовое обеспечение выполнения подготовительных работ для управления и распоряжения муниципальным имуществом и земельными участками"</t>
  </si>
  <si>
    <t>18 Б 01 99999</t>
  </si>
  <si>
    <t>1899999</t>
  </si>
  <si>
    <t>Реализация направления расходов в рамках подрограммы "…………………"</t>
  </si>
  <si>
    <t>Сумма (тыс. руб.) 2014 год</t>
  </si>
  <si>
    <t>000 101 02030 01 0000 110</t>
  </si>
  <si>
    <t>000 1 05 03010 01 1000 110</t>
  </si>
  <si>
    <t>000 1 08 00000 00 0000 000</t>
  </si>
  <si>
    <t xml:space="preserve">Государственная пошлина 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</si>
  <si>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</si>
  <si>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</si>
  <si>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</si>
  <si>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собственности.</t>
  </si>
  <si>
    <t>000 1 110502510 0000 120</t>
  </si>
  <si>
    <t>Уличное освящение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</si>
  <si>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1852013</t>
  </si>
  <si>
    <t xml:space="preserve">Содержание мест захоронения  </t>
  </si>
  <si>
    <t>18 5 01 20140</t>
  </si>
  <si>
    <t>1852014</t>
  </si>
  <si>
    <t>1852015</t>
  </si>
  <si>
    <t>Организация мероприятий, направленных на озеленение сельского поселения</t>
  </si>
  <si>
    <t>18 5 01 20160</t>
  </si>
  <si>
    <t>1852016</t>
  </si>
  <si>
    <t>18 5 01 20170</t>
  </si>
  <si>
    <t xml:space="preserve">Реализация направления расходов  основного мероприятия "Организация благоустройства территории поселений" </t>
  </si>
  <si>
    <t>1859999</t>
  </si>
  <si>
    <t>18П0900</t>
  </si>
  <si>
    <t xml:space="preserve">Реализация направлений расходов основного мероприятия "Реализация мер по развитию сферы культуры в сельском поселении" </t>
  </si>
  <si>
    <t>18 П 01 99999</t>
  </si>
  <si>
    <t>Основное мероприятие "Создание условий, направленных на развитие физической культуры и спорта"</t>
  </si>
  <si>
    <t>Реализация направления расходов основного мероприятия "Создание условий, направленных на развитие физической культуры и спорта"</t>
  </si>
  <si>
    <t>1829999</t>
  </si>
  <si>
    <t>Приложение № 4</t>
  </si>
  <si>
    <t>5212002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</si>
  <si>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 на передачу полномочий в сфере архитектуры и градостроительства</t>
  </si>
  <si>
    <t>1800000</t>
  </si>
  <si>
    <t>2152013</t>
  </si>
  <si>
    <t>2152014</t>
  </si>
  <si>
    <t>2152015</t>
  </si>
  <si>
    <t>2152016</t>
  </si>
  <si>
    <t>2159999</t>
  </si>
  <si>
    <t>1852017</t>
  </si>
  <si>
    <t>Дорожное хозяйство (дорожные фонды)</t>
  </si>
  <si>
    <t>1810000</t>
  </si>
  <si>
    <t>1819999</t>
  </si>
  <si>
    <t>1860000</t>
  </si>
  <si>
    <t>1869999</t>
  </si>
  <si>
    <t>Уличное освещение на территории сельского поселения (Закупка товаров, работ и услуг для государственных (муниципальных) нужд)</t>
  </si>
  <si>
    <t>ОМ</t>
  </si>
  <si>
    <t>Расходы на выплаты по оплате труда работников органов муниципальной власти Лебедянского муниципального района Липецкой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</si>
  <si>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муниципальной власти Лебедянского муниципального района Липецкой области (за исключением расходов на выплаты по оплате труда работников указанных органов)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</si>
  <si>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программного и технического обеспечения деятельности администрации сельского поселения (Межбюджетные трансферты)</t>
  </si>
  <si>
    <t>20500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</si>
  <si>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</si>
  <si>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</si>
  <si>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20060</t>
  </si>
  <si>
    <t>20130</t>
  </si>
  <si>
    <t>99999</t>
  </si>
  <si>
    <t>00110</t>
  </si>
  <si>
    <t>00120</t>
  </si>
  <si>
    <t>Предоставление муниципальным бюджетным учреждениям субсидий  (Предоставление субсидий бюджетным, автономным учреждениям и иным некоммерческим организациям)</t>
  </si>
  <si>
    <t>09000</t>
  </si>
  <si>
    <t>20010</t>
  </si>
  <si>
    <t>20030</t>
  </si>
  <si>
    <t>51180</t>
  </si>
  <si>
    <t>Обеспечение деятельности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</si>
  <si>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программного и технического обеспечения кассового обслуживания исполнения бюджета поселения (Межбюджетные трансферты)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</si>
  <si>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передачу полномочий по осуществлению контроля за исполнением бюджета сельского поселения  (Межбюджетные трансферты)</t>
  </si>
  <si>
    <t>20020</t>
  </si>
  <si>
    <t>Межбюджетные трансферты бюджетам сельских поселений из бюджета муниципального района на осуществление части полномочий по решению вопросов местного значения, в соответствии с заключенными соглашениями на передачу полномочий по содержанию автомобильных дорог общего пользования местного значения и сооружений на них</t>
  </si>
  <si>
    <t xml:space="preserve"> S6260</t>
  </si>
  <si>
    <t>4</t>
  </si>
  <si>
    <t>Приложение № 15</t>
  </si>
  <si>
    <t>Объем межбюджетных трансфертов, предусмотренных к передаче в бюджет Лебедянского муниципального района в 2018 году</t>
  </si>
  <si>
    <t>Осуществление части полномочий по решению вопросов местного значения в соответствии с заключенными соглашениями на передачу полномочий по осуществлению контроля за исполнением бюджета сельского поселения</t>
  </si>
  <si>
    <t>На исполнение переданных полномочий в сфере архитектуры и градостроительства</t>
  </si>
  <si>
    <t>Осуществление части полномочий по решению вопросов местного значения в соответствии с заключенными соглашениями по осуществлению программного и технического обеспечения кассового обслуживания исполнения бюджета поселения</t>
  </si>
  <si>
    <t>Осуществление части полномочий по решению вопросов местного значения в соответствии с заключенными соглашениями на передачу полномочий по проверке годового отчета об исполнении бюджета сельского поселения</t>
  </si>
  <si>
    <t xml:space="preserve">Осуществление части полномочий по решению вопросов местного значения в соответствии с заключенными соглашениями по осуществлению программного и технического обеспечения деятельности администрации сельского поселения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</si>
  <si>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</si>
  <si>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 № 6</t>
  </si>
  <si>
    <t>Главный распорядитель, распорядитель</t>
  </si>
  <si>
    <t>Муниципальная программа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</si>
  <si>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Подпрограмма "Профилактика терроризма и экстремизма на территории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</si>
  <si>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Ремонт автомобильных дорог общего пользования местного значения и сооружений на них  в рамках подпрограммы "Развитие дорог местного значения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</si>
  <si>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Оформление прав собственности на автомобильные дороги общего пользования местного значения в рамках подпрограммы "Развитие дорог местного значения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</si>
  <si>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Приложение № 12</t>
  </si>
  <si>
    <t xml:space="preserve">                                                                                         к "Бюджету сельского поселения Куликовский сельсовет </t>
  </si>
  <si>
    <t>Сумма (руб.)</t>
  </si>
  <si>
    <t>Дотация на выравнивание бюджетной обеспеченности</t>
  </si>
  <si>
    <t>Субвенция на осуществление первичного воинского учета на территориях, где отсутствуют военные комиссариаты</t>
  </si>
  <si>
    <t>Лебедянского муниципального района на 2018 год и на плановый период 2019 и 2020 годов"</t>
  </si>
  <si>
    <t xml:space="preserve">Объем
межбюджетных трансфертов, предусмотренных к получению из областного бюджета на 2018 год
</t>
  </si>
  <si>
    <t>Подпрограмма "Обеспечение населения сельского поселения Куликовский сельсовет Лебедянского муниципального района Липецкой области качественной питьевой водой на 2014 -2020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</si>
  <si>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Реализация направления расходов в рамках подпрограммы "Обеспечение населения сельского поселения Куликовский сельсовет Лебедянского муниципального района Липецкой области качественной питьевой водой на 2014 -2020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</si>
  <si>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Подпрограмма "Комплексное развитие систем коммунальной инфраструктуры сельского поселения Куликовский сельсовет Лебедянского муниципального района Липецкой области  на 2014 -2020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</si>
  <si>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Реализация направления расходов в рамках подпрограммы "Комплексное развитие систем коммунальной инфраструктуры сельского поселения Куликовский сельсовет Лебедянского муниципального района Липецкой области  на 2014 -2020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</si>
  <si>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Содержание памятников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</si>
  <si>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Вывоз ТБО 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</si>
  <si>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 П 01 09000</t>
  </si>
  <si>
    <t>18 П 01 00000</t>
  </si>
  <si>
    <t>18 П 00 00000</t>
  </si>
  <si>
    <t>18 0 00 00000</t>
  </si>
  <si>
    <t>18 5 01 99999</t>
  </si>
  <si>
    <t>18 5 01 20130</t>
  </si>
  <si>
    <t>18 5 01 00000</t>
  </si>
  <si>
    <t>18 5 00 00000</t>
  </si>
  <si>
    <t>18 4 01 20060</t>
  </si>
  <si>
    <t>18 4 01 00000</t>
  </si>
  <si>
    <t>18 4 00 00000</t>
  </si>
  <si>
    <t>18 И 01 00000</t>
  </si>
  <si>
    <t>18 И 00 00000</t>
  </si>
  <si>
    <t>18 И 01 00120</t>
  </si>
  <si>
    <t>18 И 01 00110</t>
  </si>
  <si>
    <t>18 2 01 99999</t>
  </si>
  <si>
    <t>18 2 01 00000</t>
  </si>
  <si>
    <t>18 2 00 00000</t>
  </si>
  <si>
    <t xml:space="preserve">ПО РАЗДЕЛАМ И ПОДРАЗДЕЛАМ </t>
  </si>
  <si>
    <t>99 1 00 00000</t>
  </si>
  <si>
    <t>99 1 00 00050</t>
  </si>
  <si>
    <t>Непрограммные расходы бюджета муниципального образования</t>
  </si>
  <si>
    <t>99 0 00 00000</t>
  </si>
  <si>
    <t xml:space="preserve">Обеспечение деятельности органов местного самоуправления муниципального образования </t>
  </si>
  <si>
    <t xml:space="preserve">Обеспечение деятельности главы муниципального образования </t>
  </si>
  <si>
    <t>99 9 00 00000</t>
  </si>
  <si>
    <t>99 9 00 20010</t>
  </si>
  <si>
    <t>Основное меропритие "Развитие муниципальной службы муниципального образования"</t>
  </si>
  <si>
    <t>99 9 00 20030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</si>
  <si>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передачу полномочий по проверке годового отчета об исполнении бюджета сельского поселения 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</si>
  <si>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программного и технического обеспечения кассового обслуживания исполнения бюджета поселения </t>
  </si>
  <si>
    <t>99 9 00 20020</t>
  </si>
  <si>
    <t xml:space="preserve">Расходы на обеспечение функций органов муниципальной власти Лебедянского муниципального района Липецкой области (за исключением расходов на выплаты по оплате труда работников указанных органов) 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</si>
  <si>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передачу полномочий по осуществлению контроля за исполнением бюджета сельского поселения </t>
  </si>
  <si>
    <t xml:space="preserve">Иные непрограммные мероприятия </t>
  </si>
  <si>
    <t>99 9 00 51180</t>
  </si>
  <si>
    <t xml:space="preserve">Осуществление первичного воинского учета на территориях, где отсутствуют военные комиссариаты </t>
  </si>
  <si>
    <t>Основное мероприятие "Содержание автомобильных дорог общего пользования местного значения и сооружений на них"</t>
  </si>
  <si>
    <t xml:space="preserve">Основное мероприятие "Организация благоустройства территории поселений" </t>
  </si>
  <si>
    <t>Уличное освещение на территории сельского поселения</t>
  </si>
  <si>
    <t xml:space="preserve">Основное мероприятие "Реализация мер по развитию сферы культуры в сельском поселении" </t>
  </si>
  <si>
    <t xml:space="preserve">Предоставление муниципальным бюджетным учреждениям субсидий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</si>
  <si>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</si>
  <si>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Массовый спорт</t>
  </si>
  <si>
    <t>ФИЗИЧЕСКАЯ КУЛЬТУРА И СПОРТ</t>
  </si>
  <si>
    <t>12</t>
  </si>
  <si>
    <t>100</t>
  </si>
  <si>
    <t>200</t>
  </si>
  <si>
    <t>800</t>
  </si>
  <si>
    <t>850</t>
  </si>
  <si>
    <t>МП</t>
  </si>
  <si>
    <t>Направление</t>
  </si>
  <si>
    <t>5</t>
  </si>
  <si>
    <t>2015</t>
  </si>
  <si>
    <t>2017</t>
  </si>
  <si>
    <t>И</t>
  </si>
  <si>
    <t>П</t>
  </si>
  <si>
    <t>Итого по муниципальным программам</t>
  </si>
  <si>
    <t>1</t>
  </si>
  <si>
    <t>Иные непрограммные мероприятия в рамках непрограммных расходов местного бюджета</t>
  </si>
  <si>
    <t>9</t>
  </si>
  <si>
    <t>ВСЕГО:</t>
  </si>
  <si>
    <t>9992001</t>
  </si>
  <si>
    <t>9992003</t>
  </si>
  <si>
    <t>9995118</t>
  </si>
  <si>
    <t>Защита населения и территории от чрезвычайных ситуаций природного и техногенного характера, гражданская оборона</t>
  </si>
  <si>
    <t>1830000</t>
  </si>
  <si>
    <t>1839999</t>
  </si>
  <si>
    <t>1842005</t>
  </si>
  <si>
    <t>1842006</t>
  </si>
  <si>
    <t>1842007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</si>
  <si>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</si>
  <si>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</si>
  <si>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</si>
  <si>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</si>
  <si>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</si>
  <si>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</si>
  <si>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</si>
  <si>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7100000</t>
  </si>
  <si>
    <t>Программа сельского поселения Агрономовский сельсовет "……………………."</t>
  </si>
  <si>
    <t>Подпрограмма "………………." программы сельского поселения Агрономовский сельсовет "………………."</t>
  </si>
  <si>
    <t>410</t>
  </si>
  <si>
    <t>Капитальные вложения в объекты недвижимого имущества государственной (муниципальной) собственности</t>
  </si>
  <si>
    <t>7140000</t>
  </si>
  <si>
    <t>7147001</t>
  </si>
  <si>
    <t>Мероприятия по переселению граждан из ветхого и аварийного жилого фонда……….</t>
  </si>
  <si>
    <t>7147002</t>
  </si>
  <si>
    <t>Мероприятия по капитальному ремонту жилого фонда…………………</t>
  </si>
  <si>
    <t>7149999</t>
  </si>
  <si>
    <t>7157003</t>
  </si>
  <si>
    <t>Мероприятие№1</t>
  </si>
  <si>
    <t>7157004</t>
  </si>
  <si>
    <t>Мероприятие№2</t>
  </si>
  <si>
    <t>600</t>
  </si>
  <si>
    <t>Предоставление субсидий  бюджетным, автономным учреждениям и иным некоммерческим организациям</t>
  </si>
  <si>
    <t>7170000</t>
  </si>
  <si>
    <t>7177009</t>
  </si>
  <si>
    <t>КУЛЬТУРА, КИНЕМАТОГРАФИЯ</t>
  </si>
  <si>
    <t>Депутаты (члены) законодательного (представительного) органа муниципальной власти муниципального образования</t>
  </si>
  <si>
    <t xml:space="preserve">РАСПРЕДЕЛЕНИЕ БЮДЖЕТНЫХ АССИГНОВАНИЙ БЮДЖЕТА СЕЛЬСКОГО ПОСЕЛЕНИЯ КУЛИКОВСКИЙ СЕЛЬСОВЕТ </t>
  </si>
  <si>
    <t>Основное мероприятие "Внесение изменений в генеральные планы и правил землепользованя и застройки сельского поселения, подготовка карт (планов) границ населенных пунктов"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</si>
  <si>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</si>
  <si>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 содержание отдела по начислению и расчету  субсидий гражданам за ЖКУ</t>
  </si>
  <si>
    <t>Обеспечение проведения выборов и референдумов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</si>
  <si>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</si>
  <si>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</si>
  <si>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Уплата налогов, сборов и иных платежей</t>
  </si>
  <si>
    <t>0021200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</si>
  <si>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</si>
  <si>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</si>
  <si>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</si>
  <si>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 ЭКОНОМИКА</t>
  </si>
  <si>
    <t>Резервный фонд</t>
  </si>
  <si>
    <t>540</t>
  </si>
  <si>
    <t>Бюджетные инвестиции</t>
  </si>
  <si>
    <t>400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</si>
  <si>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</si>
  <si>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</si>
  <si>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Наименования</t>
  </si>
  <si>
    <t>Раздел</t>
  </si>
  <si>
    <t>Подраздел</t>
  </si>
  <si>
    <t>Целевая статья</t>
  </si>
  <si>
    <t>Вид расхода</t>
  </si>
  <si>
    <t>Сумма</t>
  </si>
  <si>
    <t>01</t>
  </si>
  <si>
    <t>08</t>
  </si>
  <si>
    <t>05</t>
  </si>
  <si>
    <t>02</t>
  </si>
  <si>
    <t>03</t>
  </si>
  <si>
    <t>04</t>
  </si>
  <si>
    <t>Жилищное хозяйство</t>
  </si>
  <si>
    <t>Коммунальное хозяйство</t>
  </si>
  <si>
    <t>07</t>
  </si>
  <si>
    <t>Итого расходов</t>
  </si>
  <si>
    <t>Наименование</t>
  </si>
  <si>
    <t>10</t>
  </si>
  <si>
    <t>ЖИЛИЩНО-КОММУНАЛЬНОЕ ХОЗЯЙСТВО</t>
  </si>
  <si>
    <t>ВСЕГО расходов</t>
  </si>
  <si>
    <t>Подразд</t>
  </si>
  <si>
    <t>Сельское хозяйство и рыболовство</t>
  </si>
  <si>
    <t>План</t>
  </si>
  <si>
    <t>Изменение (+/-)</t>
  </si>
  <si>
    <t>ОБЩЕГОСУДАРСТВЕННЫЕ ВОПРОСЫ</t>
  </si>
  <si>
    <t>НАЦИОНАЛЬНАЯ ЭКОНОМИКА</t>
  </si>
  <si>
    <t>11</t>
  </si>
  <si>
    <t>Культура</t>
  </si>
  <si>
    <t>Транспорт</t>
  </si>
  <si>
    <t xml:space="preserve">Субвенции бюджетам на осуществление полномочий по первичному воинскому учету на территории , где отсутствуют военные комесариаты </t>
  </si>
  <si>
    <t>09</t>
  </si>
  <si>
    <t>Межбюджетные трансферты</t>
  </si>
  <si>
    <t>МЕЖБЮДЖЕТНЫЕ ТРАНСФЕРТЫ</t>
  </si>
  <si>
    <t>ПМП</t>
  </si>
  <si>
    <t>18</t>
  </si>
  <si>
    <t>Подпрограмма "Развитие физической культуры и спорта в сельском поселении покрово - Казацкий  сельсовет Лебедянского муниципального района Липецкой области на 2014 - 2020 годы" программы сельского поселения Ольховский сельсовет "Устойчивое развитие территории сельского поселения Ольховский сельсовет Лебедянского муниципального района Липецкой области на 2014 - 2020 годы"</t>
  </si>
  <si>
    <t>Реализация направления расходов в рамках подпрограммы "Развитие физической культуры и спорта в сельском поселении Ольховский  сельсовет Лебедянского муниципального района Липецкой области на 2014 - 2020 годы" программы сельского поселения Ольховский сельсовет "Устойчивое развитие территории сельского поселения Ольховский сельсовет Лебедянского муниципального района Липецкой области на 2014 - 2020 годы"</t>
  </si>
  <si>
    <t>Реализация направления расходов основного мероприятия  "Создание условий, направленных на развитие физической культуры и спорта" (Закупка товаров, работ и услуг для государственных (муниципальных) нужд)</t>
  </si>
  <si>
    <t>Межбюджетные трансферты бюджетам сельских поселений из бюджета муниципального района на осуществление части полномочий по решению вопросов местного значения, в соответствии с заключенными соглашениями на передачу полномочий по содержанию автомобильных дорог общего пользования местного значения и сооружений на них  (Закупка товаров, работ и услуг для государственных (муниципальных) нужд)</t>
  </si>
  <si>
    <t>Уличное освещение в рамках подпрограммы "Благоустройство населенных пунктов, расположенных на территории сельского поселения Ольховский сельсовет Лебедянского муниципального района Липецкой области  на 2014 - 2020 годы" программы сельского поселения Ольховский сельсовет "Устойчивое развитие территории сельского поселения Ольховский сельсовет Лебедянского муниципального района Липецкой области на 2014 - 2020 годы"</t>
  </si>
  <si>
    <t>2013</t>
  </si>
  <si>
    <t>Содержание мест захоронения   (Закупка товаров, работ и услуг для государственных (муниципальных) нужд)</t>
  </si>
  <si>
    <t>20140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</si>
  <si>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</si>
  <si>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</si>
  <si>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</si>
  <si>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</si>
  <si>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Реализация муниципальных программ, направленных на совершенствование муниципального управления на условиях софинансирования с областным бюджетом</t>
  </si>
  <si>
    <t>18 И 01 S6790</t>
  </si>
  <si>
    <t>Реализация муниципальных программ, направленных на совершенствование муниципального управления на условиях софинансирования с областным бюджетом (Закупка товаров, работ и услуг для государственных (муниципальных) нужд)</t>
  </si>
  <si>
    <t xml:space="preserve"> S6790</t>
  </si>
  <si>
    <t>Резервный фонд муниципального образования (Иные бюджетные ассигнования)</t>
  </si>
  <si>
    <t>00050</t>
  </si>
  <si>
    <t>Содержание памятников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</si>
  <si>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Организация мероприятий, направленных на озеленение сельского поселения (Закупка товаров, работ и услуг для государственных (муниципальных) нужд)</t>
  </si>
  <si>
    <t>20160</t>
  </si>
  <si>
    <t>Вывоз ТБО 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</si>
  <si>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Реализация направления расходов  основного мероприятия "Организация благоустройства территории поселений" (Закупка товаров, работ и услуг для государственных (муниципальных) нужд)</t>
  </si>
  <si>
    <t>Реализация направления расходов основного мероприятия "Развитие системы обеспечения безопасности населения" (Закупка товаров, работ и услуг для государственных (муниципальных) нужд)</t>
  </si>
  <si>
    <t>Б</t>
  </si>
  <si>
    <t>Реализация направления расходов основного мероприятия "Организация деятельности и финансовое обеспечение выполнения подготовительных работ для управления и распоряжения муниципальным имуществом и земельными участками" (Закупка товаров, работ и услуг для государственных (муниципальных) нужд)</t>
  </si>
  <si>
    <t>Подпрограмма "Рациональное использование муниципального имущества сельского поселения  Куликовский 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</si>
  <si>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Расходы на обеспечение функций органов муниципальной власти Лебедянского муниципального района Липецкой области (за исключением расходов на выплаты по оплате труда работников указанных органов)  (Закупка товаров, работ и услуг для государственных (муниципальных) нужд)</t>
  </si>
  <si>
    <t>Расходы на обеспечение функций органов муниципальной власти Лебедянского муниципального района Липецкой области (за исключением расходов на выплаты по оплате труда работников указанных органов)  (Иные бюджетные ассигнования)</t>
  </si>
  <si>
    <t>Реалзация направления расходов основного мероприятия "Организация благоустойства территории поселений"</t>
  </si>
  <si>
    <t>района на 2019 год и на плановый  период 2020 и 2021 годов"</t>
  </si>
  <si>
    <t>Ведомственная структура расходов бюджета сельского поселения на 2019 год</t>
  </si>
  <si>
    <t>Муниципальная программа "Устойчивое развитие территории сельского поселения Куликовский сельсовет Лебедянского муниципального района Липецкой области на 2014 - 2024 годы"</t>
  </si>
  <si>
    <t xml:space="preserve">Подпрограмма "Развитие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2014 - 2024 годы" </t>
  </si>
  <si>
    <t>Муниципальная программа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2014 - 2024 годы"</t>
  </si>
  <si>
    <t xml:space="preserve">Подпрограмма "Развитие дорог местного значения сельского поселения Куликовский сельсовет Лебедянского муниципального района Липецкой области на 2014 - 2024 годы" </t>
  </si>
  <si>
    <t>Подпрограмма "Разработка генеральных планов, правил землепользования и застройки сельского поселения Куликовский сельсовет Лебедянского муниципального района Липецкой области на 2018-2024 годы"</t>
  </si>
  <si>
    <t xml:space="preserve">Подпрограмма "Развитие и сохранение культуры сельского поселения Куликовский сельсовет на 2014-2024 годы" </t>
  </si>
  <si>
    <t xml:space="preserve">Подпрограмма "Развитие физической культуры и спорта в сельском поселении Куликовский сельсовет Лебедянского муниципального района Липецкой области на 2014 - 2024 годы" </t>
  </si>
  <si>
    <t xml:space="preserve">Подпрограмма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2014 - 2024 годы" </t>
  </si>
  <si>
    <t xml:space="preserve">Лебедянского муниципального района на 2019 год </t>
  </si>
  <si>
    <t>и на плановый период 2020 и 2021 годов"</t>
  </si>
  <si>
    <t xml:space="preserve"> РОССИЙСКОЙ ФЕДЕРАЦИИ НА 2019 ГОД</t>
  </si>
  <si>
    <t xml:space="preserve">района на 2019 год и на плановый период 2020 и 2021 годов"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</si>
  <si>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Российской Федерации на 2019 год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</si>
  <si>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Российской Федерации на 2019 год </t>
  </si>
  <si>
    <t xml:space="preserve">Подпрограмма "Пожарная безопасность на территории сельского поселения Куликовский сельсовет Лебедянского муниципального района Липецкой области на 2014 - 2024 годы" </t>
  </si>
  <si>
    <t xml:space="preserve">Подпрограмма " Развитие и сохранение культуры сельского поселения Куликовский сельсовет на 2014-2024 годы" </t>
  </si>
  <si>
    <t>Содержание мест захоронения (Закупка товаров, работ и услуг для государственных (муниципальных) нужд)</t>
  </si>
  <si>
    <t>2021 год</t>
  </si>
  <si>
    <t xml:space="preserve">Поступлений доходов бюджета сельского поселения Куликовский сельсовет Лебедянского муниципального района на 2019 год </t>
  </si>
  <si>
    <t xml:space="preserve">Сумма на 2019 год (руб.) </t>
  </si>
  <si>
    <t>000 1 01 02010 01 0000 110</t>
  </si>
  <si>
    <t xml:space="preserve"> 000 1 05 01000 00 0000 110</t>
  </si>
  <si>
    <t>000 1 05 01011 01 0000 110</t>
  </si>
  <si>
    <t>000 1 17 14030 10 0000 150</t>
  </si>
  <si>
    <t>000 202 10000 00 0000 150</t>
  </si>
  <si>
    <t>000 2 02 15001 10 0000 150</t>
  </si>
  <si>
    <t>000 2 02 15002 10 0000 150</t>
  </si>
  <si>
    <t>000 202 30000 00 0000 150</t>
  </si>
  <si>
    <t>000 2 02 35118 10 0000 150</t>
  </si>
  <si>
    <t>000 2 02 40000 00 0000 150</t>
  </si>
  <si>
    <t>000 2 02 40014 10 0000 150</t>
  </si>
  <si>
    <t>Изменение</t>
  </si>
  <si>
    <t>Сумма      (руб.)</t>
  </si>
  <si>
    <t xml:space="preserve">района на 2019 год и  плановый период 2020 и 2021 годов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</si>
</sst>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00000"/>
    <numFmt numFmtId="173" formatCode="#,##0;\-#,##0;;@"/>
    <numFmt numFmtId="174" formatCode="0.0;[Red]0.0"/>
    <numFmt numFmtId="175" formatCode="0.00000000"/>
    <numFmt numFmtId="176" formatCode="0.0000000"/>
    <numFmt numFmtId="177" formatCode="0.0000"/>
    <numFmt numFmtId="178" formatCode="0.000"/>
    <numFmt numFmtId="179" formatCode="#,##0.0_р_."/>
    <numFmt numFmtId="180" formatCode="#,##0.00_р_."/>
    <numFmt numFmtId="181" formatCode="#,##0.000"/>
    <numFmt numFmtId="182" formatCode="[$-FC19]d\ mmmm\ yyyy\ &quot;г.&quot;"/>
  </numFmts>
  <fonts count="74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3"/>
      <name val="Times New Roman"/>
      <family val="1"/>
    </font>
    <font>
      <b/>
      <sz val="14"/>
      <name val="Arial Cyr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6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0"/>
      <color indexed="60"/>
      <name val="Arial Cyr"/>
      <family val="0"/>
    </font>
    <font>
      <sz val="11"/>
      <name val="Times New Roman"/>
      <family val="1"/>
    </font>
    <font>
      <sz val="12"/>
      <name val="Arial"/>
      <family val="2"/>
    </font>
    <font>
      <b/>
      <sz val="12"/>
      <color indexed="20"/>
      <name val="Times New Roman"/>
      <family val="1"/>
    </font>
    <font>
      <b/>
      <i/>
      <sz val="14"/>
      <color indexed="20"/>
      <name val="Times New Roman"/>
      <family val="1"/>
    </font>
    <font>
      <sz val="11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5" tint="-0.24997000396251678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8" fillId="0" borderId="0">
      <alignment/>
      <protection/>
    </xf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19" fillId="0" borderId="10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9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19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171" fontId="5" fillId="0" borderId="10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49" fontId="15" fillId="0" borderId="16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" fontId="1" fillId="0" borderId="17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28" fillId="0" borderId="0" xfId="0" applyFont="1" applyAlignment="1">
      <alignment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31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vertical="center" wrapText="1"/>
      <protection/>
    </xf>
    <xf numFmtId="0" fontId="19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wrapText="1"/>
    </xf>
    <xf numFmtId="171" fontId="19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wrapText="1"/>
    </xf>
    <xf numFmtId="17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25" fillId="0" borderId="10" xfId="0" applyFont="1" applyBorder="1" applyAlignment="1">
      <alignment/>
    </xf>
    <xf numFmtId="164" fontId="12" fillId="0" borderId="13" xfId="0" applyNumberFormat="1" applyFont="1" applyFill="1" applyBorder="1" applyAlignment="1" applyProtection="1">
      <alignment horizontal="center" vertical="center"/>
      <protection/>
    </xf>
    <xf numFmtId="164" fontId="12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/>
    </xf>
    <xf numFmtId="171" fontId="19" fillId="0" borderId="10" xfId="0" applyNumberFormat="1" applyFont="1" applyFill="1" applyBorder="1" applyAlignment="1" applyProtection="1">
      <alignment horizontal="center" vertical="center" wrapText="1"/>
      <protection/>
    </xf>
    <xf numFmtId="17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49" fontId="20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2" fontId="15" fillId="0" borderId="1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71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wrapText="1"/>
    </xf>
    <xf numFmtId="171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5" fillId="0" borderId="0" xfId="0" applyFont="1" applyAlignment="1">
      <alignment wrapText="1"/>
    </xf>
    <xf numFmtId="0" fontId="5" fillId="0" borderId="10" xfId="0" applyFont="1" applyFill="1" applyBorder="1" applyAlignment="1">
      <alignment/>
    </xf>
    <xf numFmtId="0" fontId="19" fillId="33" borderId="10" xfId="0" applyNumberFormat="1" applyFont="1" applyFill="1" applyBorder="1" applyAlignment="1" applyProtection="1">
      <alignment vertical="center" wrapText="1"/>
      <protection/>
    </xf>
    <xf numFmtId="171" fontId="19" fillId="33" borderId="10" xfId="0" applyNumberFormat="1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>
      <alignment/>
    </xf>
    <xf numFmtId="171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wrapText="1"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wrapText="1"/>
    </xf>
    <xf numFmtId="0" fontId="5" fillId="0" borderId="15" xfId="0" applyFont="1" applyFill="1" applyBorder="1" applyAlignment="1">
      <alignment vertical="center"/>
    </xf>
    <xf numFmtId="171" fontId="5" fillId="34" borderId="10" xfId="0" applyNumberFormat="1" applyFont="1" applyFill="1" applyBorder="1" applyAlignment="1">
      <alignment horizontal="center" vertical="center"/>
    </xf>
    <xf numFmtId="171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top"/>
      <protection/>
    </xf>
    <xf numFmtId="0" fontId="28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49" fontId="10" fillId="0" borderId="16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wrapText="1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Font="1" applyBorder="1" applyAlignment="1">
      <alignment wrapText="1"/>
    </xf>
    <xf numFmtId="0" fontId="10" fillId="0" borderId="18" xfId="0" applyNumberFormat="1" applyFont="1" applyFill="1" applyBorder="1" applyAlignment="1" applyProtection="1">
      <alignment horizontal="left" vertical="top"/>
      <protection/>
    </xf>
    <xf numFmtId="0" fontId="10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49" fontId="28" fillId="0" borderId="0" xfId="0" applyNumberFormat="1" applyFont="1" applyAlignment="1">
      <alignment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0" xfId="0" applyFont="1" applyBorder="1" applyAlignment="1">
      <alignment horizontal="center" vertical="center" wrapText="1"/>
    </xf>
    <xf numFmtId="2" fontId="28" fillId="0" borderId="0" xfId="0" applyNumberFormat="1" applyFont="1" applyAlignment="1">
      <alignment/>
    </xf>
    <xf numFmtId="2" fontId="31" fillId="0" borderId="18" xfId="0" applyNumberFormat="1" applyFont="1" applyFill="1" applyBorder="1" applyAlignment="1" applyProtection="1">
      <alignment horizontal="center" vertical="top" wrapText="1"/>
      <protection/>
    </xf>
    <xf numFmtId="4" fontId="19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19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5" fillId="34" borderId="10" xfId="0" applyNumberFormat="1" applyFont="1" applyFill="1" applyBorder="1" applyAlignment="1" applyProtection="1">
      <alignment horizontal="center" vertical="center"/>
      <protection/>
    </xf>
    <xf numFmtId="4" fontId="19" fillId="33" borderId="10" xfId="0" applyNumberFormat="1" applyFont="1" applyFill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4" fontId="32" fillId="0" borderId="10" xfId="0" applyNumberFormat="1" applyFont="1" applyFill="1" applyBorder="1" applyAlignment="1" applyProtection="1">
      <alignment horizontal="center" vertical="top"/>
      <protection/>
    </xf>
    <xf numFmtId="4" fontId="28" fillId="0" borderId="0" xfId="0" applyNumberFormat="1" applyFont="1" applyAlignment="1">
      <alignment/>
    </xf>
    <xf numFmtId="4" fontId="31" fillId="0" borderId="18" xfId="0" applyNumberFormat="1" applyFont="1" applyFill="1" applyBorder="1" applyAlignment="1" applyProtection="1">
      <alignment horizontal="center" vertical="top" wrapText="1"/>
      <protection/>
    </xf>
    <xf numFmtId="4" fontId="5" fillId="0" borderId="22" xfId="0" applyNumberFormat="1" applyFont="1" applyBorder="1" applyAlignment="1">
      <alignment horizontal="center" vertical="center"/>
    </xf>
    <xf numFmtId="4" fontId="2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15" fillId="35" borderId="22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171" fontId="28" fillId="0" borderId="0" xfId="0" applyNumberFormat="1" applyFont="1" applyAlignment="1">
      <alignment/>
    </xf>
    <xf numFmtId="4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Border="1" applyAlignment="1">
      <alignment horizontal="center" vertical="center" wrapText="1"/>
    </xf>
    <xf numFmtId="4" fontId="19" fillId="0" borderId="13" xfId="0" applyNumberFormat="1" applyFont="1" applyFill="1" applyBorder="1" applyAlignment="1" applyProtection="1">
      <alignment horizontal="center" vertical="center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4" fontId="5" fillId="34" borderId="13" xfId="0" applyNumberFormat="1" applyFont="1" applyFill="1" applyBorder="1" applyAlignment="1" applyProtection="1">
      <alignment horizontal="center" vertical="center"/>
      <protection/>
    </xf>
    <xf numFmtId="4" fontId="19" fillId="33" borderId="13" xfId="0" applyNumberFormat="1" applyFont="1" applyFill="1" applyBorder="1" applyAlignment="1" applyProtection="1">
      <alignment horizontal="center" vertical="center"/>
      <protection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5" fillId="33" borderId="19" xfId="0" applyNumberFormat="1" applyFont="1" applyFill="1" applyBorder="1" applyAlignment="1" applyProtection="1">
      <alignment horizontal="center" vertical="center"/>
      <protection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4" fontId="5" fillId="33" borderId="18" xfId="0" applyNumberFormat="1" applyFont="1" applyFill="1" applyBorder="1" applyAlignment="1" applyProtection="1">
      <alignment horizontal="center" vertical="center"/>
      <protection/>
    </xf>
    <xf numFmtId="4" fontId="5" fillId="0" borderId="18" xfId="0" applyNumberFormat="1" applyFont="1" applyFill="1" applyBorder="1" applyAlignment="1" applyProtection="1">
      <alignment horizontal="center" vertical="center"/>
      <protection/>
    </xf>
    <xf numFmtId="4" fontId="5" fillId="0" borderId="21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4" fontId="19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4" fontId="5" fillId="0" borderId="25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0" fontId="30" fillId="0" borderId="0" xfId="53" applyFont="1" applyAlignment="1">
      <alignment horizontal="right"/>
      <protection/>
    </xf>
    <xf numFmtId="0" fontId="0" fillId="0" borderId="0" xfId="53">
      <alignment/>
      <protection/>
    </xf>
    <xf numFmtId="0" fontId="5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wrapText="1"/>
      <protection/>
    </xf>
    <xf numFmtId="0" fontId="8" fillId="0" borderId="10" xfId="53" applyFont="1" applyBorder="1" applyAlignment="1">
      <alignment horizontal="center" wrapText="1"/>
      <protection/>
    </xf>
    <xf numFmtId="0" fontId="0" fillId="0" borderId="10" xfId="53" applyBorder="1">
      <alignment/>
      <protection/>
    </xf>
    <xf numFmtId="0" fontId="3" fillId="0" borderId="10" xfId="53" applyFont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0" fillId="0" borderId="0" xfId="53" applyBorder="1">
      <alignment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wrapText="1"/>
      <protection/>
    </xf>
    <xf numFmtId="0" fontId="5" fillId="0" borderId="26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27" xfId="0" applyFont="1" applyBorder="1" applyAlignment="1">
      <alignment/>
    </xf>
    <xf numFmtId="0" fontId="4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4" fontId="4" fillId="0" borderId="31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0" fillId="0" borderId="2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5" fillId="0" borderId="26" xfId="0" applyFont="1" applyBorder="1" applyAlignment="1">
      <alignment wrapText="1"/>
    </xf>
    <xf numFmtId="4" fontId="4" fillId="0" borderId="35" xfId="0" applyNumberFormat="1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4" fontId="5" fillId="0" borderId="37" xfId="0" applyNumberFormat="1" applyFont="1" applyFill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4" fontId="72" fillId="35" borderId="22" xfId="0" applyNumberFormat="1" applyFont="1" applyFill="1" applyBorder="1" applyAlignment="1">
      <alignment horizontal="center" vertical="center"/>
    </xf>
    <xf numFmtId="4" fontId="72" fillId="0" borderId="25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25" fillId="0" borderId="39" xfId="0" applyNumberFormat="1" applyFont="1" applyBorder="1" applyAlignment="1">
      <alignment horizontal="center" vertical="center"/>
    </xf>
    <xf numFmtId="4" fontId="15" fillId="0" borderId="39" xfId="0" applyNumberFormat="1" applyFont="1" applyBorder="1" applyAlignment="1">
      <alignment horizontal="center" vertical="center"/>
    </xf>
    <xf numFmtId="4" fontId="72" fillId="0" borderId="39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41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15" fillId="0" borderId="1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4" fontId="5" fillId="0" borderId="45" xfId="0" applyNumberFormat="1" applyFont="1" applyFill="1" applyBorder="1" applyAlignment="1" applyProtection="1">
      <alignment horizontal="center" vertical="top"/>
      <protection/>
    </xf>
    <xf numFmtId="4" fontId="5" fillId="0" borderId="16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46" xfId="0" applyNumberFormat="1" applyFont="1" applyFill="1" applyBorder="1" applyAlignment="1" applyProtection="1">
      <alignment horizontal="center" vertical="top"/>
      <protection/>
    </xf>
    <xf numFmtId="0" fontId="3" fillId="0" borderId="18" xfId="0" applyNumberFormat="1" applyFont="1" applyFill="1" applyBorder="1" applyAlignment="1" applyProtection="1">
      <alignment horizontal="center" vertical="top"/>
      <protection/>
    </xf>
    <xf numFmtId="2" fontId="3" fillId="0" borderId="45" xfId="0" applyNumberFormat="1" applyFont="1" applyFill="1" applyBorder="1" applyAlignment="1" applyProtection="1">
      <alignment horizontal="center" vertical="top" wrapText="1"/>
      <protection/>
    </xf>
    <xf numFmtId="2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4" fillId="0" borderId="18" xfId="53" applyFont="1" applyBorder="1" applyAlignment="1">
      <alignment horizontal="right"/>
      <protection/>
    </xf>
    <xf numFmtId="0" fontId="9" fillId="0" borderId="0" xfId="53" applyFont="1" applyAlignment="1">
      <alignment horizontal="center" wrapText="1"/>
      <protection/>
    </xf>
    <xf numFmtId="0" fontId="30" fillId="0" borderId="0" xfId="53" applyFont="1" applyAlignment="1">
      <alignment horizontal="right"/>
      <protection/>
    </xf>
    <xf numFmtId="0" fontId="30" fillId="0" borderId="0" xfId="0" applyFont="1" applyAlignment="1">
      <alignment horizontal="right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35" borderId="15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35" borderId="11" xfId="0" applyNumberFormat="1" applyFont="1" applyFill="1" applyBorder="1" applyAlignment="1">
      <alignment horizontal="center" vertical="center" wrapText="1"/>
    </xf>
    <xf numFmtId="0" fontId="4" fillId="35" borderId="13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7" fillId="0" borderId="0" xfId="0" applyFont="1" applyBorder="1" applyAlignment="1">
      <alignment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7.12.2011 г. Бюджет на 2011 год по Агроному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</xdr:row>
      <xdr:rowOff>0</xdr:rowOff>
    </xdr:from>
    <xdr:to>
      <xdr:col>4</xdr:col>
      <xdr:colOff>171450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6954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171450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16954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52;&#1086;&#1080;%20&#1076;&#1086;&#1082;&#1091;&#1084;&#1077;&#1085;&#1090;&#1099;%201\&#1059;&#1090;&#1086;&#1095;.&#1073;&#1102;&#1076;&#1078;&#1077;&#1090;%202016%20&#1075;\31.10.2016%20&#8470;%2045\&#1048;&#1079;&#1084;.&#1074;%20&#1073;&#1102;&#1076;&#1078;&#1077;&#1090;%20&#1086;&#1090;%2031.10.2016%20&#1075;.&#8470;%20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1\&#1052;&#1086;&#1080;%20&#1076;&#1086;&#1082;&#1091;&#1084;&#1077;&#1085;&#1090;&#1099;\&#1052;&#1086;&#1080;%20&#1076;&#1086;&#1082;&#1091;&#1084;&#1077;&#1085;&#1090;&#1099;\&#1056;&#1072;&#1089;&#1095;&#1077;&#1090;%20&#1073;&#1102;&#1076;&#1078;&#1077;&#1090;&#1072;%20&#1085;&#1072;%202015%20&#1075;&#1086;&#1076;\&#1041;&#1102;&#1076;&#1078;&#1077;&#1090;&#1099;%20&#1087;&#1086;&#1089;&#1077;&#1083;&#1077;&#1085;&#1080;&#1081;\&#1041;&#1102;&#1076;&#1078;&#1077;&#1090;%20&#1054;&#1083;&#1100;&#1093;&#1086;&#1074;&#1077;&#1094;%202015&#1075;\&#1041;&#1102;&#1076;&#1078;&#1077;&#1090;%20&#1085;&#1072;%202015%20&#1075;&#1086;&#1076;%20&#1087;&#1086;%20&#1054;&#1083;&#1100;&#1093;&#1086;&#1074;&#1094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по разделам"/>
      <sheetName val="Ведомственные расходы"/>
      <sheetName val="По разделам и подразделам"/>
      <sheetName val="Программы "/>
      <sheetName val="Доходы 2016"/>
      <sheetName val="Роспись расходов "/>
      <sheetName val="По разделам и подразделам0"/>
      <sheetName val="По разделам и подразделам00"/>
      <sheetName val="По разделам и подразделам000"/>
      <sheetName val="По разделам и подраздела0м"/>
    </sheetNames>
    <sheetDataSet>
      <sheetData sheetId="1">
        <row r="39">
          <cell r="G39">
            <v>384.7</v>
          </cell>
        </row>
        <row r="87">
          <cell r="G87">
            <v>56</v>
          </cell>
        </row>
      </sheetData>
      <sheetData sheetId="2">
        <row r="176">
          <cell r="F176">
            <v>0</v>
          </cell>
        </row>
        <row r="188">
          <cell r="F18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и"/>
      <sheetName val="Расходы по разделам"/>
      <sheetName val=" Расходы по разделам 2015-2016"/>
      <sheetName val="Ведомственные расходы"/>
      <sheetName val="Ведомственные расходы 2016-2017"/>
      <sheetName val="По разделам и подразделам"/>
      <sheetName val="По РП 2016-2017"/>
      <sheetName val="Программы 2015"/>
      <sheetName val="Программы 2016-2017"/>
      <sheetName val="межбюджетные трансферты"/>
      <sheetName val="меж.трансферты 2016-2017"/>
      <sheetName val="трансферты"/>
      <sheetName val="трансферты 2016-2017"/>
      <sheetName val="доходы 2015"/>
      <sheetName val="Доходы 2016 - 2017 "/>
    </sheetNames>
    <sheetDataSet>
      <sheetData sheetId="5">
        <row r="224">
          <cell r="F22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P274"/>
  <sheetViews>
    <sheetView view="pageBreakPreview" zoomScale="75" zoomScaleSheetLayoutView="75" zoomScalePageLayoutView="0" workbookViewId="0" topLeftCell="A10">
      <selection activeCell="N18" sqref="N18"/>
    </sheetView>
  </sheetViews>
  <sheetFormatPr defaultColWidth="9.00390625" defaultRowHeight="12.75"/>
  <cols>
    <col min="5" max="5" width="23.25390625" style="0" customWidth="1"/>
    <col min="6" max="6" width="6.125" style="0" customWidth="1"/>
    <col min="7" max="7" width="6.375" style="0" customWidth="1"/>
    <col min="8" max="8" width="13.125" style="0" customWidth="1"/>
    <col min="9" max="9" width="13.375" style="218" customWidth="1"/>
    <col min="10" max="10" width="14.00390625" style="218" customWidth="1"/>
  </cols>
  <sheetData>
    <row r="1" spans="1:10" ht="15.75">
      <c r="A1" s="306" t="s">
        <v>176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1:10" ht="15.75">
      <c r="A2" s="306" t="s">
        <v>19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15.75">
      <c r="A3" s="306" t="s">
        <v>436</v>
      </c>
      <c r="B3" s="306"/>
      <c r="C3" s="306"/>
      <c r="D3" s="306"/>
      <c r="E3" s="306"/>
      <c r="F3" s="306"/>
      <c r="G3" s="306"/>
      <c r="H3" s="306"/>
      <c r="I3" s="306"/>
      <c r="J3" s="306"/>
    </row>
    <row r="4" spans="1:10" ht="15.75">
      <c r="A4" s="306" t="s">
        <v>437</v>
      </c>
      <c r="B4" s="306"/>
      <c r="C4" s="306"/>
      <c r="D4" s="306"/>
      <c r="E4" s="306"/>
      <c r="F4" s="306"/>
      <c r="G4" s="306"/>
      <c r="H4" s="306"/>
      <c r="I4" s="217"/>
      <c r="J4" s="217"/>
    </row>
    <row r="5" spans="1:10" ht="2.25" customHeight="1">
      <c r="A5" s="306"/>
      <c r="B5" s="306"/>
      <c r="C5" s="306"/>
      <c r="D5" s="306"/>
      <c r="E5" s="306"/>
      <c r="F5" s="306"/>
      <c r="G5" s="306"/>
      <c r="H5" s="306"/>
      <c r="I5" s="217"/>
      <c r="J5" s="217"/>
    </row>
    <row r="6" spans="1:10" ht="1.5" customHeight="1">
      <c r="A6" s="306"/>
      <c r="B6" s="306"/>
      <c r="C6" s="306"/>
      <c r="D6" s="306"/>
      <c r="E6" s="306"/>
      <c r="F6" s="306"/>
      <c r="G6" s="306"/>
      <c r="H6" s="306"/>
      <c r="I6" s="217"/>
      <c r="J6" s="217"/>
    </row>
    <row r="7" spans="1:10" ht="39.75" customHeight="1">
      <c r="A7" s="310" t="s">
        <v>342</v>
      </c>
      <c r="B7" s="310"/>
      <c r="C7" s="310"/>
      <c r="D7" s="310"/>
      <c r="E7" s="310"/>
      <c r="F7" s="310"/>
      <c r="G7" s="310"/>
      <c r="H7" s="310"/>
      <c r="I7" s="217"/>
      <c r="J7" s="217"/>
    </row>
    <row r="8" spans="1:10" ht="15">
      <c r="A8" s="309" t="s">
        <v>261</v>
      </c>
      <c r="B8" s="309"/>
      <c r="C8" s="309"/>
      <c r="D8" s="309"/>
      <c r="E8" s="309"/>
      <c r="F8" s="309"/>
      <c r="G8" s="309"/>
      <c r="H8" s="309"/>
      <c r="I8" s="217"/>
      <c r="J8" s="217"/>
    </row>
    <row r="9" spans="1:16" ht="18.75">
      <c r="A9" s="309" t="s">
        <v>106</v>
      </c>
      <c r="B9" s="309"/>
      <c r="C9" s="309"/>
      <c r="D9" s="309"/>
      <c r="E9" s="309"/>
      <c r="F9" s="309"/>
      <c r="G9" s="309"/>
      <c r="H9" s="309"/>
      <c r="I9" s="217"/>
      <c r="J9" s="217"/>
      <c r="P9" s="35"/>
    </row>
    <row r="10" spans="1:16" ht="19.5" customHeight="1">
      <c r="A10" s="309" t="s">
        <v>438</v>
      </c>
      <c r="B10" s="309"/>
      <c r="C10" s="309"/>
      <c r="D10" s="309"/>
      <c r="E10" s="309"/>
      <c r="F10" s="309"/>
      <c r="G10" s="309"/>
      <c r="H10" s="309"/>
      <c r="I10" s="217"/>
      <c r="J10" s="217"/>
      <c r="P10" s="35"/>
    </row>
    <row r="11" spans="1:16" ht="19.5" customHeight="1" thickBot="1">
      <c r="A11" s="53"/>
      <c r="B11" s="53"/>
      <c r="C11" s="53"/>
      <c r="D11" s="53"/>
      <c r="E11" s="53"/>
      <c r="F11" s="53"/>
      <c r="G11" s="53"/>
      <c r="H11" s="53"/>
      <c r="I11" s="217"/>
      <c r="J11" s="217" t="s">
        <v>56</v>
      </c>
      <c r="P11" s="35"/>
    </row>
    <row r="12" spans="1:16" ht="12.75" customHeight="1">
      <c r="A12" s="325" t="s">
        <v>377</v>
      </c>
      <c r="B12" s="326"/>
      <c r="C12" s="326"/>
      <c r="D12" s="326"/>
      <c r="E12" s="326"/>
      <c r="F12" s="307" t="s">
        <v>362</v>
      </c>
      <c r="G12" s="307" t="s">
        <v>363</v>
      </c>
      <c r="H12" s="338" t="s">
        <v>383</v>
      </c>
      <c r="I12" s="337" t="s">
        <v>108</v>
      </c>
      <c r="J12" s="337" t="s">
        <v>26</v>
      </c>
      <c r="P12" s="35"/>
    </row>
    <row r="13" spans="1:16" ht="12.75" customHeight="1">
      <c r="A13" s="327"/>
      <c r="B13" s="328"/>
      <c r="C13" s="328"/>
      <c r="D13" s="328"/>
      <c r="E13" s="328"/>
      <c r="F13" s="308"/>
      <c r="G13" s="308"/>
      <c r="H13" s="339"/>
      <c r="I13" s="337"/>
      <c r="J13" s="337"/>
      <c r="P13" s="39"/>
    </row>
    <row r="14" spans="1:10" ht="42" customHeight="1">
      <c r="A14" s="327"/>
      <c r="B14" s="328"/>
      <c r="C14" s="328"/>
      <c r="D14" s="328"/>
      <c r="E14" s="328"/>
      <c r="F14" s="308"/>
      <c r="G14" s="308"/>
      <c r="H14" s="340"/>
      <c r="I14" s="337"/>
      <c r="J14" s="337"/>
    </row>
    <row r="15" spans="1:10" ht="22.5" customHeight="1">
      <c r="A15" s="321" t="s">
        <v>385</v>
      </c>
      <c r="B15" s="322"/>
      <c r="C15" s="322"/>
      <c r="D15" s="322"/>
      <c r="E15" s="322"/>
      <c r="F15" s="54" t="s">
        <v>367</v>
      </c>
      <c r="G15" s="55"/>
      <c r="H15" s="205">
        <f>H16+H17+H18+H27+H29</f>
        <v>2483432.4</v>
      </c>
      <c r="I15" s="205">
        <f>I16+I17+I18+I27+I29</f>
        <v>2688</v>
      </c>
      <c r="J15" s="205">
        <f>J16+J17+J18+J27+J29</f>
        <v>2486120.4</v>
      </c>
    </row>
    <row r="16" spans="1:10" ht="40.5" customHeight="1">
      <c r="A16" s="314" t="s">
        <v>314</v>
      </c>
      <c r="B16" s="315"/>
      <c r="C16" s="315"/>
      <c r="D16" s="315"/>
      <c r="E16" s="315"/>
      <c r="F16" s="50" t="s">
        <v>367</v>
      </c>
      <c r="G16" s="50" t="s">
        <v>370</v>
      </c>
      <c r="H16" s="202">
        <f>'Ведомственные расходы'!G12</f>
        <v>704300</v>
      </c>
      <c r="I16" s="202">
        <f>'Ведомственные расходы'!N12</f>
        <v>0</v>
      </c>
      <c r="J16" s="202">
        <f>H16+I16</f>
        <v>704300</v>
      </c>
    </row>
    <row r="17" spans="1:10" ht="51" customHeight="1">
      <c r="A17" s="314" t="s">
        <v>344</v>
      </c>
      <c r="B17" s="315"/>
      <c r="C17" s="315"/>
      <c r="D17" s="315"/>
      <c r="E17" s="315"/>
      <c r="F17" s="50" t="s">
        <v>367</v>
      </c>
      <c r="G17" s="51" t="s">
        <v>371</v>
      </c>
      <c r="H17" s="206">
        <f>'Ведомственные расходы'!G17</f>
        <v>8400</v>
      </c>
      <c r="I17" s="206">
        <f>'Ведомственные расходы'!N17</f>
        <v>0</v>
      </c>
      <c r="J17" s="202">
        <f aca="true" t="shared" si="0" ref="J17:J29">H17+I17</f>
        <v>8400</v>
      </c>
    </row>
    <row r="18" spans="1:10" ht="57" customHeight="1">
      <c r="A18" s="329" t="s">
        <v>360</v>
      </c>
      <c r="B18" s="330"/>
      <c r="C18" s="330"/>
      <c r="D18" s="330"/>
      <c r="E18" s="330"/>
      <c r="F18" s="50" t="s">
        <v>367</v>
      </c>
      <c r="G18" s="50" t="s">
        <v>372</v>
      </c>
      <c r="H18" s="202">
        <f>'Ведомственные расходы'!G27</f>
        <v>1750651</v>
      </c>
      <c r="I18" s="202">
        <f>'Ведомственные расходы'!N27</f>
        <v>288</v>
      </c>
      <c r="J18" s="202">
        <f t="shared" si="0"/>
        <v>1750939</v>
      </c>
    </row>
    <row r="19" spans="1:10" ht="51" customHeight="1" hidden="1">
      <c r="A19" s="314" t="s">
        <v>390</v>
      </c>
      <c r="B19" s="315"/>
      <c r="C19" s="315"/>
      <c r="D19" s="315"/>
      <c r="E19" s="315"/>
      <c r="F19" s="50" t="s">
        <v>367</v>
      </c>
      <c r="G19" s="50" t="s">
        <v>369</v>
      </c>
      <c r="H19" s="202"/>
      <c r="I19" s="303"/>
      <c r="J19" s="202">
        <f t="shared" si="0"/>
        <v>0</v>
      </c>
    </row>
    <row r="20" spans="1:10" ht="17.25" customHeight="1" hidden="1">
      <c r="A20" s="323" t="s">
        <v>346</v>
      </c>
      <c r="B20" s="324"/>
      <c r="C20" s="324"/>
      <c r="D20" s="324"/>
      <c r="E20" s="324"/>
      <c r="F20" s="50" t="s">
        <v>367</v>
      </c>
      <c r="G20" s="50" t="s">
        <v>88</v>
      </c>
      <c r="H20" s="202"/>
      <c r="I20" s="303"/>
      <c r="J20" s="202">
        <f t="shared" si="0"/>
        <v>0</v>
      </c>
    </row>
    <row r="21" spans="1:10" ht="35.25" customHeight="1" hidden="1">
      <c r="A21" s="344" t="s">
        <v>90</v>
      </c>
      <c r="B21" s="345"/>
      <c r="C21" s="345"/>
      <c r="D21" s="345"/>
      <c r="E21" s="345"/>
      <c r="F21" s="50" t="s">
        <v>370</v>
      </c>
      <c r="G21" s="50" t="s">
        <v>375</v>
      </c>
      <c r="H21" s="202"/>
      <c r="I21" s="303"/>
      <c r="J21" s="202">
        <f t="shared" si="0"/>
        <v>0</v>
      </c>
    </row>
    <row r="22" spans="1:10" ht="17.25" customHeight="1" hidden="1">
      <c r="A22" s="314" t="s">
        <v>87</v>
      </c>
      <c r="B22" s="315"/>
      <c r="C22" s="315"/>
      <c r="D22" s="315"/>
      <c r="E22" s="315"/>
      <c r="F22" s="50" t="s">
        <v>370</v>
      </c>
      <c r="G22" s="50" t="s">
        <v>368</v>
      </c>
      <c r="H22" s="202"/>
      <c r="I22" s="303"/>
      <c r="J22" s="202">
        <f t="shared" si="0"/>
        <v>0</v>
      </c>
    </row>
    <row r="23" spans="1:10" ht="23.25" customHeight="1" hidden="1">
      <c r="A23" s="312" t="s">
        <v>386</v>
      </c>
      <c r="B23" s="313"/>
      <c r="C23" s="313"/>
      <c r="D23" s="313"/>
      <c r="E23" s="313"/>
      <c r="F23" s="56" t="s">
        <v>372</v>
      </c>
      <c r="G23" s="50" t="s">
        <v>391</v>
      </c>
      <c r="H23" s="207"/>
      <c r="I23" s="303"/>
      <c r="J23" s="202">
        <f t="shared" si="0"/>
        <v>0</v>
      </c>
    </row>
    <row r="24" spans="1:10" ht="23.25" customHeight="1" hidden="1">
      <c r="A24" s="342" t="s">
        <v>382</v>
      </c>
      <c r="B24" s="343"/>
      <c r="C24" s="343"/>
      <c r="D24" s="343"/>
      <c r="E24" s="343"/>
      <c r="F24" s="57" t="s">
        <v>372</v>
      </c>
      <c r="G24" s="50" t="s">
        <v>378</v>
      </c>
      <c r="H24" s="208"/>
      <c r="I24" s="303"/>
      <c r="J24" s="202">
        <f t="shared" si="0"/>
        <v>0</v>
      </c>
    </row>
    <row r="25" spans="1:10" ht="23.25" customHeight="1" hidden="1">
      <c r="A25" s="342" t="s">
        <v>389</v>
      </c>
      <c r="B25" s="343"/>
      <c r="C25" s="343"/>
      <c r="D25" s="343"/>
      <c r="E25" s="343"/>
      <c r="F25" s="57" t="s">
        <v>372</v>
      </c>
      <c r="G25" s="50" t="s">
        <v>387</v>
      </c>
      <c r="H25" s="208"/>
      <c r="I25" s="303"/>
      <c r="J25" s="202">
        <f t="shared" si="0"/>
        <v>0</v>
      </c>
    </row>
    <row r="26" spans="1:10" ht="23.25" customHeight="1" hidden="1">
      <c r="A26" s="319" t="s">
        <v>393</v>
      </c>
      <c r="B26" s="341"/>
      <c r="C26" s="341"/>
      <c r="D26" s="341"/>
      <c r="E26" s="341"/>
      <c r="F26" s="57" t="s">
        <v>367</v>
      </c>
      <c r="G26" s="50" t="s">
        <v>288</v>
      </c>
      <c r="H26" s="208"/>
      <c r="I26" s="303"/>
      <c r="J26" s="202">
        <f t="shared" si="0"/>
        <v>0</v>
      </c>
    </row>
    <row r="27" spans="1:10" ht="51.75" customHeight="1">
      <c r="A27" s="314" t="s">
        <v>285</v>
      </c>
      <c r="B27" s="315"/>
      <c r="C27" s="315"/>
      <c r="D27" s="315"/>
      <c r="E27" s="315"/>
      <c r="F27" s="57" t="s">
        <v>367</v>
      </c>
      <c r="G27" s="50" t="s">
        <v>88</v>
      </c>
      <c r="H27" s="209">
        <f>'Ведомственные расходы'!G48</f>
        <v>6081.4</v>
      </c>
      <c r="I27" s="209">
        <f>'Ведомственные расходы'!N48</f>
        <v>0</v>
      </c>
      <c r="J27" s="202">
        <f t="shared" si="0"/>
        <v>6081.4</v>
      </c>
    </row>
    <row r="28" spans="1:10" ht="22.5" customHeight="1" hidden="1">
      <c r="A28" s="314" t="s">
        <v>355</v>
      </c>
      <c r="B28" s="315"/>
      <c r="C28" s="315"/>
      <c r="D28" s="315"/>
      <c r="E28" s="315"/>
      <c r="F28" s="57" t="s">
        <v>367</v>
      </c>
      <c r="G28" s="50" t="s">
        <v>387</v>
      </c>
      <c r="H28" s="208">
        <f>'Ведомственные расходы'!G57</f>
        <v>40000</v>
      </c>
      <c r="I28" s="303">
        <f>'Ведомственные расходы'!N57</f>
        <v>48000</v>
      </c>
      <c r="J28" s="202">
        <f t="shared" si="0"/>
        <v>88000</v>
      </c>
    </row>
    <row r="29" spans="1:10" ht="22.5" customHeight="1">
      <c r="A29" s="334" t="s">
        <v>98</v>
      </c>
      <c r="B29" s="335"/>
      <c r="C29" s="335"/>
      <c r="D29" s="335"/>
      <c r="E29" s="336"/>
      <c r="F29" s="57" t="s">
        <v>367</v>
      </c>
      <c r="G29" s="50" t="s">
        <v>99</v>
      </c>
      <c r="H29" s="208">
        <f>'Ведомственные расходы'!G62</f>
        <v>14000</v>
      </c>
      <c r="I29" s="303">
        <f>'Ведомственные расходы'!N62</f>
        <v>2400</v>
      </c>
      <c r="J29" s="202">
        <f t="shared" si="0"/>
        <v>16400</v>
      </c>
    </row>
    <row r="30" spans="1:10" ht="25.5" customHeight="1">
      <c r="A30" s="331" t="s">
        <v>90</v>
      </c>
      <c r="B30" s="333"/>
      <c r="C30" s="333"/>
      <c r="D30" s="333"/>
      <c r="E30" s="333"/>
      <c r="F30" s="56" t="s">
        <v>370</v>
      </c>
      <c r="G30" s="58"/>
      <c r="H30" s="207">
        <f>H31</f>
        <v>80700</v>
      </c>
      <c r="I30" s="207">
        <f>I31</f>
        <v>0</v>
      </c>
      <c r="J30" s="207">
        <f>J31</f>
        <v>80700</v>
      </c>
    </row>
    <row r="31" spans="1:10" ht="20.25" customHeight="1">
      <c r="A31" s="323" t="s">
        <v>89</v>
      </c>
      <c r="B31" s="324"/>
      <c r="C31" s="324"/>
      <c r="D31" s="324"/>
      <c r="E31" s="324"/>
      <c r="F31" s="57" t="s">
        <v>370</v>
      </c>
      <c r="G31" s="50" t="s">
        <v>371</v>
      </c>
      <c r="H31" s="208">
        <f>'Ведомственные расходы'!G80</f>
        <v>80700</v>
      </c>
      <c r="I31" s="303">
        <f>'Ведомственные расходы'!N86</f>
        <v>0</v>
      </c>
      <c r="J31" s="248">
        <f>H31+I31</f>
        <v>80700</v>
      </c>
    </row>
    <row r="32" spans="1:10" ht="20.25" customHeight="1">
      <c r="A32" s="323" t="s">
        <v>346</v>
      </c>
      <c r="B32" s="324"/>
      <c r="C32" s="324"/>
      <c r="D32" s="324"/>
      <c r="E32" s="324"/>
      <c r="F32" s="57" t="s">
        <v>367</v>
      </c>
      <c r="G32" s="50" t="s">
        <v>375</v>
      </c>
      <c r="H32" s="208"/>
      <c r="I32" s="303"/>
      <c r="J32" s="248"/>
    </row>
    <row r="33" spans="1:11" ht="39" customHeight="1" hidden="1">
      <c r="A33" s="331" t="s">
        <v>352</v>
      </c>
      <c r="B33" s="333"/>
      <c r="C33" s="333"/>
      <c r="D33" s="333"/>
      <c r="E33" s="333"/>
      <c r="F33" s="56" t="s">
        <v>371</v>
      </c>
      <c r="G33" s="56"/>
      <c r="H33" s="207">
        <f>H35</f>
        <v>10000</v>
      </c>
      <c r="I33" s="207">
        <f>I35</f>
        <v>0</v>
      </c>
      <c r="J33" s="207">
        <f>J35</f>
        <v>10000</v>
      </c>
      <c r="K33" s="40"/>
    </row>
    <row r="34" spans="1:11" ht="36.75" customHeight="1" hidden="1">
      <c r="A34" s="334" t="s">
        <v>308</v>
      </c>
      <c r="B34" s="335"/>
      <c r="C34" s="335"/>
      <c r="D34" s="335"/>
      <c r="E34" s="336"/>
      <c r="F34" s="57" t="s">
        <v>371</v>
      </c>
      <c r="G34" s="50" t="s">
        <v>391</v>
      </c>
      <c r="H34" s="202"/>
      <c r="I34" s="304"/>
      <c r="J34" s="249"/>
      <c r="K34" s="40"/>
    </row>
    <row r="35" spans="1:10" ht="21" customHeight="1" hidden="1">
      <c r="A35" s="323" t="s">
        <v>353</v>
      </c>
      <c r="B35" s="324"/>
      <c r="C35" s="324"/>
      <c r="D35" s="324"/>
      <c r="E35" s="324"/>
      <c r="F35" s="57" t="s">
        <v>371</v>
      </c>
      <c r="G35" s="50" t="s">
        <v>378</v>
      </c>
      <c r="H35" s="208">
        <f>'Ведомственные расходы'!G95</f>
        <v>10000</v>
      </c>
      <c r="I35" s="303">
        <f>'Ведомственные расходы'!N95</f>
        <v>0</v>
      </c>
      <c r="J35" s="248">
        <f>H35+I35</f>
        <v>10000</v>
      </c>
    </row>
    <row r="36" spans="1:10" ht="20.25" customHeight="1">
      <c r="A36" s="331" t="s">
        <v>354</v>
      </c>
      <c r="B36" s="332"/>
      <c r="C36" s="332"/>
      <c r="D36" s="332"/>
      <c r="E36" s="332"/>
      <c r="F36" s="56" t="s">
        <v>372</v>
      </c>
      <c r="G36" s="56"/>
      <c r="H36" s="210">
        <f>H37+H38</f>
        <v>304200</v>
      </c>
      <c r="I36" s="210">
        <f>I37+I38</f>
        <v>73500</v>
      </c>
      <c r="J36" s="210">
        <f>J37+J38</f>
        <v>377700</v>
      </c>
    </row>
    <row r="37" spans="1:10" ht="20.25" customHeight="1">
      <c r="A37" s="323" t="s">
        <v>186</v>
      </c>
      <c r="B37" s="324"/>
      <c r="C37" s="324"/>
      <c r="D37" s="324"/>
      <c r="E37" s="324"/>
      <c r="F37" s="57" t="s">
        <v>372</v>
      </c>
      <c r="G37" s="50" t="s">
        <v>391</v>
      </c>
      <c r="H37" s="209">
        <f>'Ведомственные расходы'!G103</f>
        <v>304200</v>
      </c>
      <c r="I37" s="303">
        <f>'Ведомственные расходы'!N103</f>
        <v>0</v>
      </c>
      <c r="J37" s="248">
        <f>H37+I37</f>
        <v>304200</v>
      </c>
    </row>
    <row r="38" spans="1:10" ht="25.5" customHeight="1">
      <c r="A38" s="323" t="s">
        <v>351</v>
      </c>
      <c r="B38" s="324"/>
      <c r="C38" s="324"/>
      <c r="D38" s="324"/>
      <c r="E38" s="324"/>
      <c r="F38" s="57" t="s">
        <v>372</v>
      </c>
      <c r="G38" s="50" t="s">
        <v>288</v>
      </c>
      <c r="H38" s="208">
        <v>0</v>
      </c>
      <c r="I38" s="303">
        <f>'Ведомственные расходы'!N129</f>
        <v>73500</v>
      </c>
      <c r="J38" s="248">
        <f>H38+I38</f>
        <v>73500</v>
      </c>
    </row>
    <row r="39" spans="1:10" ht="21" customHeight="1" hidden="1">
      <c r="A39" s="312" t="s">
        <v>379</v>
      </c>
      <c r="B39" s="313"/>
      <c r="C39" s="313"/>
      <c r="D39" s="313"/>
      <c r="E39" s="313"/>
      <c r="F39" s="56" t="s">
        <v>369</v>
      </c>
      <c r="G39" s="58"/>
      <c r="H39" s="207">
        <f>H40+H41+H42</f>
        <v>615935.2</v>
      </c>
      <c r="I39" s="207">
        <f>I40+I41+I42</f>
        <v>0</v>
      </c>
      <c r="J39" s="207">
        <f>J40+J41+J42</f>
        <v>615935.2</v>
      </c>
    </row>
    <row r="40" spans="1:10" ht="21" customHeight="1" hidden="1">
      <c r="A40" s="314" t="s">
        <v>373</v>
      </c>
      <c r="B40" s="315"/>
      <c r="C40" s="315"/>
      <c r="D40" s="315"/>
      <c r="E40" s="315"/>
      <c r="F40" s="50" t="s">
        <v>369</v>
      </c>
      <c r="G40" s="51" t="s">
        <v>367</v>
      </c>
      <c r="H40" s="202">
        <f>'По разделам и подразделам'!F92</f>
        <v>0</v>
      </c>
      <c r="I40" s="303"/>
      <c r="J40" s="250"/>
    </row>
    <row r="41" spans="1:10" ht="21" customHeight="1">
      <c r="A41" s="331" t="s">
        <v>379</v>
      </c>
      <c r="B41" s="332"/>
      <c r="C41" s="332"/>
      <c r="D41" s="332"/>
      <c r="E41" s="332"/>
      <c r="F41" s="56" t="s">
        <v>369</v>
      </c>
      <c r="G41" s="51"/>
      <c r="H41" s="300">
        <f>H42</f>
        <v>307967.6</v>
      </c>
      <c r="I41" s="305">
        <f>I42</f>
        <v>0</v>
      </c>
      <c r="J41" s="301">
        <f>H41+I41</f>
        <v>307967.6</v>
      </c>
    </row>
    <row r="42" spans="1:10" ht="24" customHeight="1">
      <c r="A42" s="314" t="s">
        <v>97</v>
      </c>
      <c r="B42" s="315"/>
      <c r="C42" s="315"/>
      <c r="D42" s="315"/>
      <c r="E42" s="315"/>
      <c r="F42" s="50" t="s">
        <v>369</v>
      </c>
      <c r="G42" s="50" t="s">
        <v>371</v>
      </c>
      <c r="H42" s="202">
        <f>'Ведомственные расходы'!G178</f>
        <v>307967.6</v>
      </c>
      <c r="I42" s="303">
        <f>'Ведомственные расходы'!N178</f>
        <v>0</v>
      </c>
      <c r="J42" s="250">
        <f>H42+I42</f>
        <v>307967.6</v>
      </c>
    </row>
    <row r="43" spans="1:10" ht="19.5" customHeight="1">
      <c r="A43" s="312" t="s">
        <v>340</v>
      </c>
      <c r="B43" s="313"/>
      <c r="C43" s="313"/>
      <c r="D43" s="313"/>
      <c r="E43" s="313"/>
      <c r="F43" s="56" t="s">
        <v>368</v>
      </c>
      <c r="G43" s="51"/>
      <c r="H43" s="203">
        <f>H44</f>
        <v>1000000</v>
      </c>
      <c r="I43" s="203">
        <f>I44</f>
        <v>0</v>
      </c>
      <c r="J43" s="203">
        <f>J44</f>
        <v>1000000</v>
      </c>
    </row>
    <row r="44" spans="1:10" ht="21" customHeight="1">
      <c r="A44" s="314" t="s">
        <v>388</v>
      </c>
      <c r="B44" s="315"/>
      <c r="C44" s="315"/>
      <c r="D44" s="315"/>
      <c r="E44" s="315"/>
      <c r="F44" s="50" t="s">
        <v>368</v>
      </c>
      <c r="G44" s="51" t="s">
        <v>367</v>
      </c>
      <c r="H44" s="202">
        <f>'Ведомственные расходы'!G221</f>
        <v>1000000</v>
      </c>
      <c r="I44" s="303">
        <f>'Ведомственные расходы'!N221</f>
        <v>0</v>
      </c>
      <c r="J44" s="250">
        <f>H44+I44</f>
        <v>1000000</v>
      </c>
    </row>
    <row r="45" spans="1:10" ht="15.75" customHeight="1">
      <c r="A45" s="319" t="s">
        <v>287</v>
      </c>
      <c r="B45" s="320"/>
      <c r="C45" s="320"/>
      <c r="D45" s="320"/>
      <c r="E45" s="320"/>
      <c r="F45" s="59" t="s">
        <v>387</v>
      </c>
      <c r="G45" s="60"/>
      <c r="H45" s="203">
        <f>H46</f>
        <v>9000</v>
      </c>
      <c r="I45" s="203">
        <f>I46</f>
        <v>0</v>
      </c>
      <c r="J45" s="203">
        <f>J46</f>
        <v>9000</v>
      </c>
    </row>
    <row r="46" spans="1:10" ht="28.5" customHeight="1">
      <c r="A46" s="314" t="s">
        <v>286</v>
      </c>
      <c r="B46" s="315"/>
      <c r="C46" s="315"/>
      <c r="D46" s="315"/>
      <c r="E46" s="315"/>
      <c r="F46" s="50" t="s">
        <v>387</v>
      </c>
      <c r="G46" s="50" t="s">
        <v>370</v>
      </c>
      <c r="H46" s="202">
        <f>'Ведомственные расходы'!G231</f>
        <v>9000</v>
      </c>
      <c r="I46" s="303">
        <f>'Ведомственные расходы'!N231</f>
        <v>0</v>
      </c>
      <c r="J46" s="250">
        <f>H46+I46</f>
        <v>9000</v>
      </c>
    </row>
    <row r="47" spans="1:10" ht="16.5" thickBot="1">
      <c r="A47" s="317" t="s">
        <v>380</v>
      </c>
      <c r="B47" s="318"/>
      <c r="C47" s="318"/>
      <c r="D47" s="318"/>
      <c r="E47" s="318"/>
      <c r="F47" s="61"/>
      <c r="G47" s="62"/>
      <c r="H47" s="204">
        <f>H15+H30+H36+H41+H43+H45</f>
        <v>4185300</v>
      </c>
      <c r="I47" s="204">
        <f>I15+I30+I33+I36+I39+I43+I45</f>
        <v>76188</v>
      </c>
      <c r="J47" s="204">
        <f>J15+J30+J36+J41+J43+J45</f>
        <v>4261488</v>
      </c>
    </row>
    <row r="48" spans="1:8" ht="18">
      <c r="A48" s="36"/>
      <c r="B48" s="36"/>
      <c r="C48" s="36"/>
      <c r="D48" s="36"/>
      <c r="E48" s="36"/>
      <c r="F48" s="12"/>
      <c r="G48" s="26"/>
      <c r="H48" s="26"/>
    </row>
    <row r="49" spans="1:8" ht="15.75">
      <c r="A49" s="316"/>
      <c r="B49" s="316"/>
      <c r="C49" s="316"/>
      <c r="D49" s="316"/>
      <c r="E49" s="316"/>
      <c r="F49" s="1"/>
      <c r="G49" s="311"/>
      <c r="H49" s="311"/>
    </row>
    <row r="50" spans="7:8" ht="12.75">
      <c r="G50" s="27"/>
      <c r="H50" s="27"/>
    </row>
    <row r="51" spans="7:8" ht="12.75">
      <c r="G51" s="27"/>
      <c r="H51" s="27"/>
    </row>
    <row r="52" spans="7:8" ht="12.75">
      <c r="G52" s="27"/>
      <c r="H52" s="27"/>
    </row>
    <row r="53" spans="7:8" ht="12.75">
      <c r="G53" s="27"/>
      <c r="H53" s="27"/>
    </row>
    <row r="54" spans="7:8" ht="12.75">
      <c r="G54" s="27"/>
      <c r="H54" s="27"/>
    </row>
    <row r="55" spans="7:8" ht="12.75">
      <c r="G55" s="27"/>
      <c r="H55" s="27"/>
    </row>
    <row r="56" spans="7:8" ht="12.75">
      <c r="G56" s="27"/>
      <c r="H56" s="27"/>
    </row>
    <row r="57" spans="7:8" ht="12.75">
      <c r="G57" s="27"/>
      <c r="H57" s="27"/>
    </row>
    <row r="58" spans="7:8" ht="12.75">
      <c r="G58" s="27"/>
      <c r="H58" s="27"/>
    </row>
    <row r="59" spans="7:8" ht="12.75">
      <c r="G59" s="27"/>
      <c r="H59" s="27"/>
    </row>
    <row r="60" spans="7:8" ht="12.75">
      <c r="G60" s="27"/>
      <c r="H60" s="27"/>
    </row>
    <row r="61" spans="7:8" ht="12.75">
      <c r="G61" s="27"/>
      <c r="H61" s="27"/>
    </row>
    <row r="62" spans="7:8" ht="12.75">
      <c r="G62" s="27"/>
      <c r="H62" s="27"/>
    </row>
    <row r="63" spans="7:8" ht="12.75">
      <c r="G63" s="27"/>
      <c r="H63" s="27"/>
    </row>
    <row r="64" spans="7:8" ht="12.75">
      <c r="G64" s="27"/>
      <c r="H64" s="27"/>
    </row>
    <row r="65" spans="7:8" ht="12.75">
      <c r="G65" s="27"/>
      <c r="H65" s="27"/>
    </row>
    <row r="66" spans="7:8" ht="12.75">
      <c r="G66" s="27"/>
      <c r="H66" s="27"/>
    </row>
    <row r="67" spans="7:8" ht="12.75">
      <c r="G67" s="27"/>
      <c r="H67" s="27"/>
    </row>
    <row r="68" spans="7:8" ht="12.75">
      <c r="G68" s="27"/>
      <c r="H68" s="27"/>
    </row>
    <row r="69" spans="7:8" ht="12.75">
      <c r="G69" s="27"/>
      <c r="H69" s="27"/>
    </row>
    <row r="70" spans="7:8" ht="12.75">
      <c r="G70" s="27"/>
      <c r="H70" s="27"/>
    </row>
    <row r="71" spans="7:8" ht="12.75">
      <c r="G71" s="27"/>
      <c r="H71" s="27"/>
    </row>
    <row r="72" spans="7:8" ht="12.75">
      <c r="G72" s="27"/>
      <c r="H72" s="27"/>
    </row>
    <row r="73" spans="7:8" ht="12.75">
      <c r="G73" s="27"/>
      <c r="H73" s="27"/>
    </row>
    <row r="74" spans="7:8" ht="12.75">
      <c r="G74" s="27"/>
      <c r="H74" s="27"/>
    </row>
    <row r="75" spans="7:8" ht="12.75">
      <c r="G75" s="27"/>
      <c r="H75" s="27"/>
    </row>
    <row r="76" spans="7:8" ht="12.75">
      <c r="G76" s="27"/>
      <c r="H76" s="27"/>
    </row>
    <row r="77" spans="7:8" ht="12.75">
      <c r="G77" s="27"/>
      <c r="H77" s="27"/>
    </row>
    <row r="78" spans="7:8" ht="12.75">
      <c r="G78" s="27"/>
      <c r="H78" s="27"/>
    </row>
    <row r="79" spans="7:8" ht="12.75">
      <c r="G79" s="27"/>
      <c r="H79" s="27"/>
    </row>
    <row r="80" spans="7:8" ht="12.75">
      <c r="G80" s="27"/>
      <c r="H80" s="27"/>
    </row>
    <row r="81" spans="7:8" ht="12.75">
      <c r="G81" s="27"/>
      <c r="H81" s="27"/>
    </row>
    <row r="82" spans="7:8" ht="12.75">
      <c r="G82" s="27"/>
      <c r="H82" s="27"/>
    </row>
    <row r="83" spans="7:8" ht="12.75">
      <c r="G83" s="27"/>
      <c r="H83" s="27"/>
    </row>
    <row r="84" spans="7:8" ht="12.75">
      <c r="G84" s="27"/>
      <c r="H84" s="27"/>
    </row>
    <row r="85" spans="7:8" ht="12.75">
      <c r="G85" s="27"/>
      <c r="H85" s="27"/>
    </row>
    <row r="86" spans="7:8" ht="12.75">
      <c r="G86" s="27"/>
      <c r="H86" s="27"/>
    </row>
    <row r="87" spans="7:8" ht="12.75">
      <c r="G87" s="27"/>
      <c r="H87" s="27"/>
    </row>
    <row r="88" spans="7:8" ht="12.75">
      <c r="G88" s="27"/>
      <c r="H88" s="27"/>
    </row>
    <row r="89" spans="7:8" ht="12.75">
      <c r="G89" s="27"/>
      <c r="H89" s="27"/>
    </row>
    <row r="90" spans="7:8" ht="12.75">
      <c r="G90" s="27"/>
      <c r="H90" s="27"/>
    </row>
    <row r="91" spans="7:8" ht="12.75">
      <c r="G91" s="27"/>
      <c r="H91" s="27"/>
    </row>
    <row r="92" spans="7:8" ht="12.75">
      <c r="G92" s="27"/>
      <c r="H92" s="27"/>
    </row>
    <row r="93" spans="7:8" ht="12.75">
      <c r="G93" s="27"/>
      <c r="H93" s="27"/>
    </row>
    <row r="94" spans="7:8" ht="12.75">
      <c r="G94" s="27"/>
      <c r="H94" s="27"/>
    </row>
    <row r="95" spans="7:8" ht="12.75">
      <c r="G95" s="27"/>
      <c r="H95" s="27"/>
    </row>
    <row r="96" spans="7:8" ht="12.75">
      <c r="G96" s="27"/>
      <c r="H96" s="27"/>
    </row>
    <row r="97" spans="7:8" ht="12.75">
      <c r="G97" s="27"/>
      <c r="H97" s="27"/>
    </row>
    <row r="98" spans="7:8" ht="12.75">
      <c r="G98" s="27"/>
      <c r="H98" s="27"/>
    </row>
    <row r="99" spans="7:8" ht="12.75">
      <c r="G99" s="27"/>
      <c r="H99" s="27"/>
    </row>
    <row r="100" spans="7:8" ht="12.75">
      <c r="G100" s="27"/>
      <c r="H100" s="27"/>
    </row>
    <row r="101" spans="7:8" ht="12.75">
      <c r="G101" s="27"/>
      <c r="H101" s="27"/>
    </row>
    <row r="102" spans="7:8" ht="12.75">
      <c r="G102" s="27"/>
      <c r="H102" s="27"/>
    </row>
    <row r="103" spans="7:8" ht="12.75">
      <c r="G103" s="27"/>
      <c r="H103" s="27"/>
    </row>
    <row r="104" spans="7:8" ht="12.75">
      <c r="G104" s="27"/>
      <c r="H104" s="27"/>
    </row>
    <row r="105" spans="7:8" ht="12.75">
      <c r="G105" s="27"/>
      <c r="H105" s="27"/>
    </row>
    <row r="106" spans="7:8" ht="12.75">
      <c r="G106" s="27"/>
      <c r="H106" s="27"/>
    </row>
    <row r="107" spans="7:8" ht="12.75">
      <c r="G107" s="27"/>
      <c r="H107" s="27"/>
    </row>
    <row r="108" spans="7:8" ht="12.75">
      <c r="G108" s="27"/>
      <c r="H108" s="27"/>
    </row>
    <row r="109" spans="7:8" ht="12.75">
      <c r="G109" s="27"/>
      <c r="H109" s="27"/>
    </row>
    <row r="110" spans="7:8" ht="12.75">
      <c r="G110" s="27"/>
      <c r="H110" s="27"/>
    </row>
    <row r="111" spans="7:8" ht="12.75">
      <c r="G111" s="27"/>
      <c r="H111" s="27"/>
    </row>
    <row r="112" spans="7:8" ht="12.75">
      <c r="G112" s="27"/>
      <c r="H112" s="27"/>
    </row>
    <row r="113" spans="7:8" ht="12.75">
      <c r="G113" s="27"/>
      <c r="H113" s="27"/>
    </row>
    <row r="114" spans="7:8" ht="12.75">
      <c r="G114" s="27"/>
      <c r="H114" s="27"/>
    </row>
    <row r="115" spans="7:8" ht="12.75">
      <c r="G115" s="27"/>
      <c r="H115" s="27"/>
    </row>
    <row r="116" spans="7:8" ht="12.75">
      <c r="G116" s="27"/>
      <c r="H116" s="27"/>
    </row>
    <row r="117" spans="7:8" ht="12.75">
      <c r="G117" s="27"/>
      <c r="H117" s="27"/>
    </row>
    <row r="118" spans="7:8" ht="12.75">
      <c r="G118" s="27"/>
      <c r="H118" s="27"/>
    </row>
    <row r="119" spans="7:8" ht="12.75">
      <c r="G119" s="27"/>
      <c r="H119" s="27"/>
    </row>
    <row r="120" spans="7:8" ht="12.75">
      <c r="G120" s="27"/>
      <c r="H120" s="27"/>
    </row>
    <row r="121" spans="7:8" ht="12.75">
      <c r="G121" s="27"/>
      <c r="H121" s="27"/>
    </row>
    <row r="122" spans="7:8" ht="12.75">
      <c r="G122" s="27"/>
      <c r="H122" s="27"/>
    </row>
    <row r="123" spans="7:8" ht="12.75">
      <c r="G123" s="27"/>
      <c r="H123" s="27"/>
    </row>
    <row r="124" spans="7:8" ht="12.75">
      <c r="G124" s="27"/>
      <c r="H124" s="27"/>
    </row>
    <row r="125" spans="7:8" ht="12.75">
      <c r="G125" s="27"/>
      <c r="H125" s="27"/>
    </row>
    <row r="126" spans="7:8" ht="12.75">
      <c r="G126" s="27"/>
      <c r="H126" s="27"/>
    </row>
    <row r="127" spans="7:8" ht="12.75">
      <c r="G127" s="27"/>
      <c r="H127" s="27"/>
    </row>
    <row r="128" spans="7:8" ht="12.75">
      <c r="G128" s="27"/>
      <c r="H128" s="27"/>
    </row>
    <row r="129" spans="7:8" ht="12.75">
      <c r="G129" s="27"/>
      <c r="H129" s="27"/>
    </row>
    <row r="130" spans="7:8" ht="12.75">
      <c r="G130" s="27"/>
      <c r="H130" s="27"/>
    </row>
    <row r="131" spans="7:8" ht="12.75">
      <c r="G131" s="27"/>
      <c r="H131" s="27"/>
    </row>
    <row r="132" spans="7:8" ht="12.75">
      <c r="G132" s="27"/>
      <c r="H132" s="27"/>
    </row>
    <row r="133" spans="7:8" ht="12.75">
      <c r="G133" s="27"/>
      <c r="H133" s="27"/>
    </row>
    <row r="134" spans="7:8" ht="12.75">
      <c r="G134" s="27"/>
      <c r="H134" s="27"/>
    </row>
    <row r="135" spans="7:8" ht="12.75">
      <c r="G135" s="27"/>
      <c r="H135" s="27"/>
    </row>
    <row r="136" spans="7:8" ht="12.75">
      <c r="G136" s="27"/>
      <c r="H136" s="27"/>
    </row>
    <row r="137" spans="7:8" ht="12.75">
      <c r="G137" s="27"/>
      <c r="H137" s="27"/>
    </row>
    <row r="138" spans="7:8" ht="12.75">
      <c r="G138" s="27"/>
      <c r="H138" s="27"/>
    </row>
    <row r="139" spans="7:8" ht="12.75">
      <c r="G139" s="27"/>
      <c r="H139" s="27"/>
    </row>
    <row r="140" spans="7:8" ht="12.75">
      <c r="G140" s="27"/>
      <c r="H140" s="27"/>
    </row>
    <row r="141" spans="7:8" ht="12.75">
      <c r="G141" s="27"/>
      <c r="H141" s="27"/>
    </row>
    <row r="142" spans="7:8" ht="12.75">
      <c r="G142" s="27"/>
      <c r="H142" s="27"/>
    </row>
    <row r="143" spans="7:8" ht="12.75">
      <c r="G143" s="27"/>
      <c r="H143" s="27"/>
    </row>
    <row r="144" spans="7:8" ht="12.75">
      <c r="G144" s="27"/>
      <c r="H144" s="27"/>
    </row>
    <row r="145" spans="7:8" ht="12.75">
      <c r="G145" s="27"/>
      <c r="H145" s="27"/>
    </row>
    <row r="146" spans="7:8" ht="12.75">
      <c r="G146" s="27"/>
      <c r="H146" s="27"/>
    </row>
    <row r="147" spans="7:8" ht="12.75">
      <c r="G147" s="27"/>
      <c r="H147" s="27"/>
    </row>
    <row r="148" spans="7:8" ht="12.75">
      <c r="G148" s="27"/>
      <c r="H148" s="27"/>
    </row>
    <row r="149" spans="7:8" ht="12.75">
      <c r="G149" s="27"/>
      <c r="H149" s="27"/>
    </row>
    <row r="150" spans="7:8" ht="12.75">
      <c r="G150" s="27"/>
      <c r="H150" s="27"/>
    </row>
    <row r="151" spans="7:8" ht="12.75">
      <c r="G151" s="27"/>
      <c r="H151" s="27"/>
    </row>
    <row r="152" spans="7:8" ht="12.75">
      <c r="G152" s="27"/>
      <c r="H152" s="27"/>
    </row>
    <row r="153" spans="7:8" ht="12.75">
      <c r="G153" s="27"/>
      <c r="H153" s="27"/>
    </row>
    <row r="154" spans="7:8" ht="12.75">
      <c r="G154" s="27"/>
      <c r="H154" s="27"/>
    </row>
    <row r="155" spans="7:8" ht="12.75">
      <c r="G155" s="27"/>
      <c r="H155" s="27"/>
    </row>
    <row r="156" spans="7:8" ht="12.75">
      <c r="G156" s="27"/>
      <c r="H156" s="27"/>
    </row>
    <row r="157" spans="7:8" ht="12.75">
      <c r="G157" s="27"/>
      <c r="H157" s="27"/>
    </row>
    <row r="158" spans="7:8" ht="12.75">
      <c r="G158" s="27"/>
      <c r="H158" s="27"/>
    </row>
    <row r="159" spans="7:8" ht="12.75">
      <c r="G159" s="27"/>
      <c r="H159" s="27"/>
    </row>
    <row r="160" spans="7:8" ht="12.75">
      <c r="G160" s="27"/>
      <c r="H160" s="27"/>
    </row>
    <row r="161" spans="7:8" ht="12.75">
      <c r="G161" s="27"/>
      <c r="H161" s="27"/>
    </row>
    <row r="162" spans="7:8" ht="12.75">
      <c r="G162" s="27"/>
      <c r="H162" s="27"/>
    </row>
    <row r="163" spans="7:8" ht="12.75">
      <c r="G163" s="27"/>
      <c r="H163" s="27"/>
    </row>
    <row r="164" spans="7:8" ht="12.75">
      <c r="G164" s="27"/>
      <c r="H164" s="27"/>
    </row>
    <row r="165" spans="7:8" ht="12.75">
      <c r="G165" s="27"/>
      <c r="H165" s="27"/>
    </row>
    <row r="166" spans="7:8" ht="12.75">
      <c r="G166" s="27"/>
      <c r="H166" s="27"/>
    </row>
    <row r="167" spans="7:8" ht="12.75">
      <c r="G167" s="27"/>
      <c r="H167" s="27"/>
    </row>
    <row r="168" spans="7:8" ht="12.75">
      <c r="G168" s="27"/>
      <c r="H168" s="27"/>
    </row>
    <row r="169" spans="7:8" ht="12.75">
      <c r="G169" s="27"/>
      <c r="H169" s="27"/>
    </row>
    <row r="170" spans="7:8" ht="12.75">
      <c r="G170" s="27"/>
      <c r="H170" s="27"/>
    </row>
    <row r="171" spans="7:8" ht="12.75">
      <c r="G171" s="27"/>
      <c r="H171" s="27"/>
    </row>
    <row r="172" spans="7:8" ht="12.75">
      <c r="G172" s="27"/>
      <c r="H172" s="27"/>
    </row>
    <row r="173" spans="7:8" ht="12.75">
      <c r="G173" s="27"/>
      <c r="H173" s="27"/>
    </row>
    <row r="174" spans="7:8" ht="12.75">
      <c r="G174" s="27"/>
      <c r="H174" s="27"/>
    </row>
    <row r="175" spans="7:8" ht="12.75">
      <c r="G175" s="27"/>
      <c r="H175" s="27"/>
    </row>
    <row r="176" spans="7:8" ht="12.75">
      <c r="G176" s="27"/>
      <c r="H176" s="27"/>
    </row>
    <row r="177" spans="7:8" ht="12.75">
      <c r="G177" s="27"/>
      <c r="H177" s="27"/>
    </row>
    <row r="178" spans="7:8" ht="12.75">
      <c r="G178" s="27"/>
      <c r="H178" s="27"/>
    </row>
    <row r="179" spans="7:8" ht="12.75">
      <c r="G179" s="27"/>
      <c r="H179" s="27"/>
    </row>
    <row r="180" spans="7:8" ht="12.75">
      <c r="G180" s="27"/>
      <c r="H180" s="27"/>
    </row>
    <row r="181" spans="7:8" ht="12.75">
      <c r="G181" s="27"/>
      <c r="H181" s="27"/>
    </row>
    <row r="182" spans="7:8" ht="12.75">
      <c r="G182" s="27"/>
      <c r="H182" s="27"/>
    </row>
    <row r="183" spans="7:8" ht="12.75">
      <c r="G183" s="27"/>
      <c r="H183" s="27"/>
    </row>
    <row r="184" spans="7:8" ht="12.75">
      <c r="G184" s="27"/>
      <c r="H184" s="27"/>
    </row>
    <row r="185" spans="7:8" ht="12.75">
      <c r="G185" s="27"/>
      <c r="H185" s="27"/>
    </row>
    <row r="186" spans="7:8" ht="12.75">
      <c r="G186" s="27"/>
      <c r="H186" s="27"/>
    </row>
    <row r="187" spans="7:8" ht="12.75">
      <c r="G187" s="27"/>
      <c r="H187" s="27"/>
    </row>
    <row r="188" spans="7:8" ht="12.75">
      <c r="G188" s="27"/>
      <c r="H188" s="27"/>
    </row>
    <row r="189" spans="7:8" ht="12.75">
      <c r="G189" s="27"/>
      <c r="H189" s="27"/>
    </row>
    <row r="190" spans="7:8" ht="12.75">
      <c r="G190" s="27"/>
      <c r="H190" s="27"/>
    </row>
    <row r="191" spans="7:8" ht="12.75">
      <c r="G191" s="27"/>
      <c r="H191" s="27"/>
    </row>
    <row r="192" spans="7:8" ht="12.75">
      <c r="G192" s="27"/>
      <c r="H192" s="27"/>
    </row>
    <row r="193" spans="7:8" ht="12.75">
      <c r="G193" s="27"/>
      <c r="H193" s="27"/>
    </row>
    <row r="194" spans="7:8" ht="12.75">
      <c r="G194" s="27"/>
      <c r="H194" s="27"/>
    </row>
    <row r="195" spans="7:8" ht="12.75">
      <c r="G195" s="27"/>
      <c r="H195" s="27"/>
    </row>
    <row r="196" spans="7:8" ht="12.75">
      <c r="G196" s="27"/>
      <c r="H196" s="27"/>
    </row>
    <row r="197" spans="7:8" ht="12.75">
      <c r="G197" s="27"/>
      <c r="H197" s="27"/>
    </row>
    <row r="198" spans="7:8" ht="12.75">
      <c r="G198" s="27"/>
      <c r="H198" s="27"/>
    </row>
    <row r="199" spans="7:8" ht="12.75">
      <c r="G199" s="27"/>
      <c r="H199" s="27"/>
    </row>
    <row r="200" spans="7:8" ht="12.75">
      <c r="G200" s="27"/>
      <c r="H200" s="27"/>
    </row>
    <row r="201" spans="7:8" ht="12.75">
      <c r="G201" s="27"/>
      <c r="H201" s="27"/>
    </row>
    <row r="202" spans="7:8" ht="12.75">
      <c r="G202" s="27"/>
      <c r="H202" s="27"/>
    </row>
    <row r="203" spans="7:8" ht="12.75">
      <c r="G203" s="27"/>
      <c r="H203" s="27"/>
    </row>
    <row r="204" spans="7:8" ht="12.75">
      <c r="G204" s="27"/>
      <c r="H204" s="27"/>
    </row>
    <row r="205" spans="7:8" ht="12.75">
      <c r="G205" s="27"/>
      <c r="H205" s="27"/>
    </row>
    <row r="206" spans="7:8" ht="12.75">
      <c r="G206" s="27"/>
      <c r="H206" s="27"/>
    </row>
    <row r="207" spans="7:8" ht="12.75">
      <c r="G207" s="27"/>
      <c r="H207" s="27"/>
    </row>
    <row r="208" spans="7:8" ht="12.75">
      <c r="G208" s="27"/>
      <c r="H208" s="27"/>
    </row>
    <row r="209" spans="7:8" ht="12.75">
      <c r="G209" s="27"/>
      <c r="H209" s="27"/>
    </row>
    <row r="210" spans="7:8" ht="12.75">
      <c r="G210" s="27"/>
      <c r="H210" s="27"/>
    </row>
    <row r="211" spans="7:8" ht="12.75">
      <c r="G211" s="27"/>
      <c r="H211" s="27"/>
    </row>
    <row r="212" spans="7:8" ht="12.75">
      <c r="G212" s="27"/>
      <c r="H212" s="27"/>
    </row>
    <row r="213" spans="7:8" ht="12.75">
      <c r="G213" s="27"/>
      <c r="H213" s="27"/>
    </row>
    <row r="214" spans="7:8" ht="12.75">
      <c r="G214" s="27"/>
      <c r="H214" s="27"/>
    </row>
    <row r="215" spans="7:8" ht="12.75">
      <c r="G215" s="27"/>
      <c r="H215" s="27"/>
    </row>
    <row r="216" spans="7:8" ht="12.75">
      <c r="G216" s="27"/>
      <c r="H216" s="27"/>
    </row>
    <row r="217" spans="7:8" ht="12.75">
      <c r="G217" s="27"/>
      <c r="H217" s="27"/>
    </row>
    <row r="218" spans="7:8" ht="12.75">
      <c r="G218" s="27"/>
      <c r="H218" s="27"/>
    </row>
    <row r="219" spans="7:8" ht="12.75">
      <c r="G219" s="27"/>
      <c r="H219" s="27"/>
    </row>
    <row r="220" spans="7:8" ht="12.75">
      <c r="G220" s="27"/>
      <c r="H220" s="27"/>
    </row>
    <row r="221" spans="7:8" ht="12.75">
      <c r="G221" s="27"/>
      <c r="H221" s="27"/>
    </row>
    <row r="222" spans="7:8" ht="12.75">
      <c r="G222" s="27"/>
      <c r="H222" s="27"/>
    </row>
    <row r="223" spans="7:8" ht="12.75">
      <c r="G223" s="27"/>
      <c r="H223" s="27"/>
    </row>
    <row r="224" spans="7:8" ht="12.75">
      <c r="G224" s="27"/>
      <c r="H224" s="27"/>
    </row>
    <row r="225" spans="7:8" ht="12.75">
      <c r="G225" s="27"/>
      <c r="H225" s="27"/>
    </row>
    <row r="226" spans="7:8" ht="12.75">
      <c r="G226" s="27"/>
      <c r="H226" s="27"/>
    </row>
    <row r="227" spans="7:8" ht="12.75">
      <c r="G227" s="27"/>
      <c r="H227" s="27"/>
    </row>
    <row r="228" spans="7:8" ht="12.75">
      <c r="G228" s="27"/>
      <c r="H228" s="27"/>
    </row>
    <row r="229" spans="7:8" ht="12.75">
      <c r="G229" s="27"/>
      <c r="H229" s="27"/>
    </row>
    <row r="230" spans="7:8" ht="12.75">
      <c r="G230" s="27"/>
      <c r="H230" s="27"/>
    </row>
    <row r="231" spans="7:8" ht="12.75">
      <c r="G231" s="27"/>
      <c r="H231" s="27"/>
    </row>
    <row r="232" spans="7:8" ht="12.75">
      <c r="G232" s="27"/>
      <c r="H232" s="27"/>
    </row>
    <row r="233" spans="7:8" ht="12.75">
      <c r="G233" s="27"/>
      <c r="H233" s="27"/>
    </row>
    <row r="234" spans="7:8" ht="12.75">
      <c r="G234" s="27"/>
      <c r="H234" s="27"/>
    </row>
    <row r="235" spans="7:8" ht="12.75">
      <c r="G235" s="27"/>
      <c r="H235" s="27"/>
    </row>
    <row r="236" spans="7:8" ht="12.75">
      <c r="G236" s="27"/>
      <c r="H236" s="27"/>
    </row>
    <row r="237" spans="7:8" ht="12.75">
      <c r="G237" s="27"/>
      <c r="H237" s="27"/>
    </row>
    <row r="238" spans="7:8" ht="12.75">
      <c r="G238" s="27"/>
      <c r="H238" s="27"/>
    </row>
    <row r="239" spans="7:8" ht="12.75">
      <c r="G239" s="27"/>
      <c r="H239" s="27"/>
    </row>
    <row r="240" spans="7:8" ht="12.75">
      <c r="G240" s="27"/>
      <c r="H240" s="27"/>
    </row>
    <row r="241" spans="7:8" ht="12.75">
      <c r="G241" s="27"/>
      <c r="H241" s="27"/>
    </row>
    <row r="242" spans="7:8" ht="12.75">
      <c r="G242" s="27"/>
      <c r="H242" s="27"/>
    </row>
    <row r="243" spans="7:8" ht="12.75">
      <c r="G243" s="27"/>
      <c r="H243" s="27"/>
    </row>
    <row r="244" spans="7:8" ht="12.75">
      <c r="G244" s="27"/>
      <c r="H244" s="27"/>
    </row>
    <row r="245" spans="7:8" ht="12.75">
      <c r="G245" s="27"/>
      <c r="H245" s="27"/>
    </row>
    <row r="246" spans="7:8" ht="12.75">
      <c r="G246" s="27"/>
      <c r="H246" s="27"/>
    </row>
    <row r="247" spans="7:8" ht="12.75">
      <c r="G247" s="27"/>
      <c r="H247" s="27"/>
    </row>
    <row r="248" spans="7:8" ht="12.75">
      <c r="G248" s="27"/>
      <c r="H248" s="27"/>
    </row>
    <row r="249" spans="7:8" ht="12.75">
      <c r="G249" s="27"/>
      <c r="H249" s="27"/>
    </row>
    <row r="250" spans="7:8" ht="12.75">
      <c r="G250" s="27"/>
      <c r="H250" s="27"/>
    </row>
    <row r="251" spans="7:8" ht="12.75">
      <c r="G251" s="27"/>
      <c r="H251" s="27"/>
    </row>
    <row r="252" spans="7:8" ht="12.75">
      <c r="G252" s="27"/>
      <c r="H252" s="27"/>
    </row>
    <row r="253" spans="7:8" ht="12.75">
      <c r="G253" s="27"/>
      <c r="H253" s="27"/>
    </row>
    <row r="254" spans="7:8" ht="12.75">
      <c r="G254" s="27"/>
      <c r="H254" s="27"/>
    </row>
    <row r="255" spans="7:8" ht="12.75">
      <c r="G255" s="27"/>
      <c r="H255" s="27"/>
    </row>
    <row r="256" spans="7:8" ht="12.75">
      <c r="G256" s="27"/>
      <c r="H256" s="27"/>
    </row>
    <row r="257" spans="7:8" ht="12.75">
      <c r="G257" s="27"/>
      <c r="H257" s="27"/>
    </row>
    <row r="258" spans="7:8" ht="12.75">
      <c r="G258" s="27"/>
      <c r="H258" s="27"/>
    </row>
    <row r="259" spans="7:8" ht="12.75">
      <c r="G259" s="27"/>
      <c r="H259" s="27"/>
    </row>
    <row r="260" spans="7:8" ht="12.75">
      <c r="G260" s="27"/>
      <c r="H260" s="27"/>
    </row>
    <row r="261" spans="7:8" ht="12.75">
      <c r="G261" s="27"/>
      <c r="H261" s="27"/>
    </row>
    <row r="262" spans="7:8" ht="12.75">
      <c r="G262" s="27"/>
      <c r="H262" s="27"/>
    </row>
    <row r="263" spans="7:8" ht="12.75">
      <c r="G263" s="27"/>
      <c r="H263" s="27"/>
    </row>
    <row r="264" spans="7:8" ht="12.75">
      <c r="G264" s="27"/>
      <c r="H264" s="27"/>
    </row>
    <row r="265" spans="7:8" ht="12.75">
      <c r="G265" s="27"/>
      <c r="H265" s="27"/>
    </row>
    <row r="266" spans="7:8" ht="12.75">
      <c r="G266" s="27"/>
      <c r="H266" s="27"/>
    </row>
    <row r="267" spans="7:8" ht="12.75">
      <c r="G267" s="27"/>
      <c r="H267" s="27"/>
    </row>
    <row r="268" spans="7:8" ht="12.75">
      <c r="G268" s="27"/>
      <c r="H268" s="27"/>
    </row>
    <row r="269" spans="7:8" ht="12.75">
      <c r="G269" s="27"/>
      <c r="H269" s="27"/>
    </row>
    <row r="270" spans="7:8" ht="12.75">
      <c r="G270" s="27"/>
      <c r="H270" s="27"/>
    </row>
    <row r="271" spans="7:8" ht="12.75">
      <c r="G271" s="27"/>
      <c r="H271" s="27"/>
    </row>
    <row r="272" spans="7:8" ht="12.75">
      <c r="G272" s="27"/>
      <c r="H272" s="27"/>
    </row>
    <row r="273" spans="7:8" ht="12.75">
      <c r="G273" s="27"/>
      <c r="H273" s="27"/>
    </row>
    <row r="274" spans="7:8" ht="12.75">
      <c r="G274" s="27"/>
      <c r="H274" s="27"/>
    </row>
  </sheetData>
  <sheetProtection/>
  <mergeCells count="51">
    <mergeCell ref="J12:J14"/>
    <mergeCell ref="H12:H14"/>
    <mergeCell ref="A26:E26"/>
    <mergeCell ref="A25:E25"/>
    <mergeCell ref="A24:E24"/>
    <mergeCell ref="A21:E21"/>
    <mergeCell ref="A23:E23"/>
    <mergeCell ref="A32:E32"/>
    <mergeCell ref="A31:E31"/>
    <mergeCell ref="A30:E30"/>
    <mergeCell ref="I12:I14"/>
    <mergeCell ref="A27:E27"/>
    <mergeCell ref="A28:E28"/>
    <mergeCell ref="A29:E29"/>
    <mergeCell ref="A41:E41"/>
    <mergeCell ref="A33:E33"/>
    <mergeCell ref="A35:E35"/>
    <mergeCell ref="A36:E36"/>
    <mergeCell ref="A38:E38"/>
    <mergeCell ref="A37:E37"/>
    <mergeCell ref="A34:E34"/>
    <mergeCell ref="A9:H9"/>
    <mergeCell ref="A15:E15"/>
    <mergeCell ref="A20:E20"/>
    <mergeCell ref="A22:E22"/>
    <mergeCell ref="F12:F14"/>
    <mergeCell ref="A12:E14"/>
    <mergeCell ref="A19:E19"/>
    <mergeCell ref="A16:E16"/>
    <mergeCell ref="A17:E17"/>
    <mergeCell ref="A18:E18"/>
    <mergeCell ref="G49:H49"/>
    <mergeCell ref="A39:E39"/>
    <mergeCell ref="A40:E40"/>
    <mergeCell ref="A46:E46"/>
    <mergeCell ref="A44:E44"/>
    <mergeCell ref="A49:E49"/>
    <mergeCell ref="A47:E47"/>
    <mergeCell ref="A43:E43"/>
    <mergeCell ref="A45:E45"/>
    <mergeCell ref="A42:E42"/>
    <mergeCell ref="A1:J1"/>
    <mergeCell ref="A2:J2"/>
    <mergeCell ref="A3:J3"/>
    <mergeCell ref="G12:G14"/>
    <mergeCell ref="A4:H4"/>
    <mergeCell ref="A10:H10"/>
    <mergeCell ref="A5:H5"/>
    <mergeCell ref="A7:H7"/>
    <mergeCell ref="A8:H8"/>
    <mergeCell ref="A6:H6"/>
  </mergeCells>
  <printOptions/>
  <pageMargins left="0.7874015748031497" right="0.3" top="0.32" bottom="0.24" header="0.25" footer="0"/>
  <pageSetup fitToHeight="1" fitToWidth="1" horizontalDpi="600" verticalDpi="600" orientation="portrait" paperSize="9" scale="82" r:id="rId1"/>
  <rowBreaks count="1" manualBreakCount="1">
    <brk id="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Q266"/>
  <sheetViews>
    <sheetView view="pageBreakPreview" zoomScale="75" zoomScaleSheetLayoutView="75" workbookViewId="0" topLeftCell="A1">
      <selection activeCell="O11" sqref="O11"/>
    </sheetView>
  </sheetViews>
  <sheetFormatPr defaultColWidth="9.00390625" defaultRowHeight="12.75"/>
  <cols>
    <col min="1" max="1" width="85.25390625" style="68" customWidth="1"/>
    <col min="2" max="2" width="16.875" style="68" customWidth="1"/>
    <col min="3" max="3" width="8.375" style="68" customWidth="1"/>
    <col min="4" max="4" width="9.25390625" style="68" customWidth="1"/>
    <col min="5" max="5" width="16.00390625" style="68" customWidth="1"/>
    <col min="6" max="6" width="9.125" style="68" customWidth="1"/>
    <col min="7" max="7" width="14.875" style="200" customWidth="1"/>
    <col min="8" max="9" width="14.875" style="200" hidden="1" customWidth="1"/>
    <col min="10" max="10" width="10.75390625" style="68" hidden="1" customWidth="1"/>
    <col min="11" max="12" width="9.875" style="68" hidden="1" customWidth="1"/>
    <col min="13" max="13" width="25.00390625" style="68" hidden="1" customWidth="1"/>
    <col min="14" max="14" width="11.875" style="68" customWidth="1"/>
    <col min="15" max="15" width="13.00390625" style="68" customWidth="1"/>
    <col min="16" max="16384" width="9.125" style="68" customWidth="1"/>
  </cols>
  <sheetData>
    <row r="1" spans="1:15" ht="12.75">
      <c r="A1" s="348" t="s">
        <v>224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</row>
    <row r="2" spans="1:15" ht="12.75">
      <c r="A2" s="348" t="s">
        <v>107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</row>
    <row r="3" spans="1:15" ht="12.75">
      <c r="A3" s="349" t="s">
        <v>426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</row>
    <row r="4" spans="1:9" ht="8.25" customHeight="1">
      <c r="A4" s="348"/>
      <c r="B4" s="348"/>
      <c r="C4" s="348"/>
      <c r="D4" s="348"/>
      <c r="E4" s="348"/>
      <c r="F4" s="348"/>
      <c r="G4" s="348"/>
      <c r="H4" s="67"/>
      <c r="I4" s="67"/>
    </row>
    <row r="5" spans="1:9" ht="0.75" customHeight="1" hidden="1">
      <c r="A5" s="346"/>
      <c r="B5" s="346"/>
      <c r="C5" s="346"/>
      <c r="D5" s="346"/>
      <c r="E5" s="346"/>
      <c r="F5" s="346"/>
      <c r="G5" s="346"/>
      <c r="H5" s="227"/>
      <c r="I5" s="227"/>
    </row>
    <row r="6" spans="1:9" ht="17.25" customHeight="1" hidden="1">
      <c r="A6" s="346"/>
      <c r="B6" s="346"/>
      <c r="C6" s="346"/>
      <c r="D6" s="346"/>
      <c r="E6" s="346"/>
      <c r="F6" s="346"/>
      <c r="G6" s="346"/>
      <c r="H6" s="227"/>
      <c r="I6" s="227"/>
    </row>
    <row r="7" spans="1:12" ht="30" customHeight="1">
      <c r="A7" s="347" t="s">
        <v>427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17"/>
    </row>
    <row r="8" spans="1:15" ht="22.5" customHeight="1">
      <c r="A8" s="69"/>
      <c r="B8" s="69"/>
      <c r="C8" s="69"/>
      <c r="D8" s="69"/>
      <c r="E8" s="69"/>
      <c r="F8" s="69"/>
      <c r="G8" s="201" t="s">
        <v>56</v>
      </c>
      <c r="H8" s="201"/>
      <c r="I8" s="201"/>
      <c r="J8" s="69"/>
      <c r="K8" s="69"/>
      <c r="L8" s="17"/>
      <c r="O8" s="70"/>
    </row>
    <row r="9" spans="1:15" ht="52.5" customHeight="1">
      <c r="A9" s="71" t="s">
        <v>361</v>
      </c>
      <c r="B9" s="72" t="s">
        <v>225</v>
      </c>
      <c r="C9" s="71" t="s">
        <v>362</v>
      </c>
      <c r="D9" s="71" t="s">
        <v>381</v>
      </c>
      <c r="E9" s="72" t="s">
        <v>364</v>
      </c>
      <c r="F9" s="72" t="s">
        <v>365</v>
      </c>
      <c r="G9" s="185" t="s">
        <v>366</v>
      </c>
      <c r="H9" s="228"/>
      <c r="I9" s="228"/>
      <c r="J9" s="73"/>
      <c r="K9" s="74"/>
      <c r="L9" s="9"/>
      <c r="M9" s="9"/>
      <c r="N9" s="71" t="s">
        <v>108</v>
      </c>
      <c r="O9" s="71" t="s">
        <v>366</v>
      </c>
    </row>
    <row r="10" spans="1:15" ht="27.75" customHeight="1">
      <c r="A10" s="176" t="s">
        <v>21</v>
      </c>
      <c r="B10" s="177">
        <v>909</v>
      </c>
      <c r="C10" s="71"/>
      <c r="D10" s="71"/>
      <c r="E10" s="72"/>
      <c r="F10" s="72"/>
      <c r="G10" s="199">
        <f>G11+G79+G102+G134+G220+G230</f>
        <v>4185300</v>
      </c>
      <c r="H10" s="199">
        <f aca="true" t="shared" si="0" ref="H10:N10">H11+H80+H88+H102+H134+H220+H230</f>
        <v>0</v>
      </c>
      <c r="I10" s="199">
        <f t="shared" si="0"/>
        <v>0</v>
      </c>
      <c r="J10" s="199">
        <f t="shared" si="0"/>
        <v>0</v>
      </c>
      <c r="K10" s="199">
        <f t="shared" si="0"/>
        <v>0</v>
      </c>
      <c r="L10" s="199">
        <f t="shared" si="0"/>
        <v>0</v>
      </c>
      <c r="M10" s="199">
        <f t="shared" si="0"/>
        <v>0</v>
      </c>
      <c r="N10" s="199">
        <f t="shared" si="0"/>
        <v>76188</v>
      </c>
      <c r="O10" s="199">
        <f>O11+O79+O102+O134+O220+O230</f>
        <v>4261488</v>
      </c>
    </row>
    <row r="11" spans="1:15" ht="24.75" customHeight="1">
      <c r="A11" s="75" t="s">
        <v>385</v>
      </c>
      <c r="B11" s="153">
        <v>909</v>
      </c>
      <c r="C11" s="14" t="s">
        <v>367</v>
      </c>
      <c r="D11" s="14"/>
      <c r="E11" s="14"/>
      <c r="F11" s="14"/>
      <c r="G11" s="181">
        <f>G12+G17+G27+G48+G62</f>
        <v>2483432.4</v>
      </c>
      <c r="H11" s="181">
        <f aca="true" t="shared" si="1" ref="H11:M11">H12+H17+H27+H48+H57+H62</f>
        <v>0</v>
      </c>
      <c r="I11" s="181">
        <f t="shared" si="1"/>
        <v>0</v>
      </c>
      <c r="J11" s="181">
        <f t="shared" si="1"/>
        <v>0</v>
      </c>
      <c r="K11" s="181">
        <f t="shared" si="1"/>
        <v>0</v>
      </c>
      <c r="L11" s="181">
        <f t="shared" si="1"/>
        <v>0</v>
      </c>
      <c r="M11" s="181">
        <f t="shared" si="1"/>
        <v>0</v>
      </c>
      <c r="N11" s="181">
        <f>N12+N17+N27+N48+N62</f>
        <v>2688</v>
      </c>
      <c r="O11" s="181">
        <f>O12+O17+O27+O48+O62</f>
        <v>2486120.4</v>
      </c>
    </row>
    <row r="12" spans="1:15" ht="34.5" customHeight="1">
      <c r="A12" s="76" t="s">
        <v>314</v>
      </c>
      <c r="B12" s="16">
        <v>909</v>
      </c>
      <c r="C12" s="14" t="s">
        <v>367</v>
      </c>
      <c r="D12" s="14" t="s">
        <v>370</v>
      </c>
      <c r="E12" s="14"/>
      <c r="F12" s="14"/>
      <c r="G12" s="181">
        <f>G13</f>
        <v>704300</v>
      </c>
      <c r="H12" s="181">
        <f aca="true" t="shared" si="2" ref="H12:O12">H13</f>
        <v>0</v>
      </c>
      <c r="I12" s="181">
        <f t="shared" si="2"/>
        <v>0</v>
      </c>
      <c r="J12" s="181">
        <f t="shared" si="2"/>
        <v>0</v>
      </c>
      <c r="K12" s="181">
        <f t="shared" si="2"/>
        <v>0</v>
      </c>
      <c r="L12" s="181">
        <f t="shared" si="2"/>
        <v>0</v>
      </c>
      <c r="M12" s="181">
        <f t="shared" si="2"/>
        <v>0</v>
      </c>
      <c r="N12" s="181">
        <f t="shared" si="2"/>
        <v>0</v>
      </c>
      <c r="O12" s="181">
        <f t="shared" si="2"/>
        <v>704300</v>
      </c>
    </row>
    <row r="13" spans="1:15" ht="24" customHeight="1">
      <c r="A13" s="77" t="s">
        <v>264</v>
      </c>
      <c r="B13" s="154">
        <v>909</v>
      </c>
      <c r="C13" s="10" t="s">
        <v>367</v>
      </c>
      <c r="D13" s="10" t="s">
        <v>370</v>
      </c>
      <c r="E13" s="10" t="s">
        <v>265</v>
      </c>
      <c r="F13" s="14"/>
      <c r="G13" s="182">
        <f>G14</f>
        <v>704300</v>
      </c>
      <c r="H13" s="182">
        <f aca="true" t="shared" si="3" ref="H13:O13">H14</f>
        <v>0</v>
      </c>
      <c r="I13" s="182">
        <f t="shared" si="3"/>
        <v>0</v>
      </c>
      <c r="J13" s="182">
        <f t="shared" si="3"/>
        <v>0</v>
      </c>
      <c r="K13" s="182">
        <f t="shared" si="3"/>
        <v>0</v>
      </c>
      <c r="L13" s="182">
        <f t="shared" si="3"/>
        <v>0</v>
      </c>
      <c r="M13" s="182">
        <f t="shared" si="3"/>
        <v>0</v>
      </c>
      <c r="N13" s="182">
        <f t="shared" si="3"/>
        <v>0</v>
      </c>
      <c r="O13" s="182">
        <f t="shared" si="3"/>
        <v>704300</v>
      </c>
    </row>
    <row r="14" spans="1:15" ht="33.75" customHeight="1">
      <c r="A14" s="77" t="s">
        <v>266</v>
      </c>
      <c r="B14" s="154">
        <v>909</v>
      </c>
      <c r="C14" s="10" t="s">
        <v>367</v>
      </c>
      <c r="D14" s="10" t="s">
        <v>370</v>
      </c>
      <c r="E14" s="10" t="s">
        <v>262</v>
      </c>
      <c r="F14" s="28"/>
      <c r="G14" s="182">
        <f>G15</f>
        <v>704300</v>
      </c>
      <c r="H14" s="182">
        <f aca="true" t="shared" si="4" ref="H14:O14">H15</f>
        <v>0</v>
      </c>
      <c r="I14" s="182">
        <f t="shared" si="4"/>
        <v>0</v>
      </c>
      <c r="J14" s="182">
        <f t="shared" si="4"/>
        <v>0</v>
      </c>
      <c r="K14" s="182">
        <f t="shared" si="4"/>
        <v>0</v>
      </c>
      <c r="L14" s="182">
        <f t="shared" si="4"/>
        <v>0</v>
      </c>
      <c r="M14" s="182">
        <f t="shared" si="4"/>
        <v>0</v>
      </c>
      <c r="N14" s="182">
        <f t="shared" si="4"/>
        <v>0</v>
      </c>
      <c r="O14" s="182">
        <f t="shared" si="4"/>
        <v>704300</v>
      </c>
    </row>
    <row r="15" spans="1:15" ht="24.75" customHeight="1">
      <c r="A15" s="64" t="s">
        <v>267</v>
      </c>
      <c r="B15" s="154">
        <v>909</v>
      </c>
      <c r="C15" s="10" t="s">
        <v>367</v>
      </c>
      <c r="D15" s="10" t="s">
        <v>370</v>
      </c>
      <c r="E15" s="10" t="s">
        <v>263</v>
      </c>
      <c r="F15" s="37"/>
      <c r="G15" s="182">
        <f>G16</f>
        <v>704300</v>
      </c>
      <c r="H15" s="182">
        <f aca="true" t="shared" si="5" ref="H15:O15">H16</f>
        <v>0</v>
      </c>
      <c r="I15" s="182">
        <f t="shared" si="5"/>
        <v>0</v>
      </c>
      <c r="J15" s="182">
        <f t="shared" si="5"/>
        <v>0</v>
      </c>
      <c r="K15" s="182">
        <f t="shared" si="5"/>
        <v>0</v>
      </c>
      <c r="L15" s="182">
        <f t="shared" si="5"/>
        <v>0</v>
      </c>
      <c r="M15" s="182">
        <f t="shared" si="5"/>
        <v>0</v>
      </c>
      <c r="N15" s="182">
        <f t="shared" si="5"/>
        <v>0</v>
      </c>
      <c r="O15" s="182">
        <f t="shared" si="5"/>
        <v>704300</v>
      </c>
    </row>
    <row r="16" spans="1:15" ht="51.75" customHeight="1">
      <c r="A16" s="77" t="s">
        <v>316</v>
      </c>
      <c r="B16" s="154">
        <v>909</v>
      </c>
      <c r="C16" s="28" t="s">
        <v>367</v>
      </c>
      <c r="D16" s="28" t="s">
        <v>370</v>
      </c>
      <c r="E16" s="10" t="s">
        <v>263</v>
      </c>
      <c r="F16" s="28" t="s">
        <v>289</v>
      </c>
      <c r="G16" s="182">
        <v>704300</v>
      </c>
      <c r="H16" s="229"/>
      <c r="I16" s="229"/>
      <c r="J16" s="78"/>
      <c r="K16" s="79"/>
      <c r="L16" s="2"/>
      <c r="M16" s="2"/>
      <c r="N16" s="48">
        <v>0</v>
      </c>
      <c r="O16" s="48">
        <f>G16+N16</f>
        <v>704300</v>
      </c>
    </row>
    <row r="17" spans="1:15" ht="53.25" customHeight="1">
      <c r="A17" s="80" t="s">
        <v>344</v>
      </c>
      <c r="B17" s="16">
        <v>909</v>
      </c>
      <c r="C17" s="24" t="s">
        <v>367</v>
      </c>
      <c r="D17" s="24" t="s">
        <v>371</v>
      </c>
      <c r="E17" s="32"/>
      <c r="F17" s="29"/>
      <c r="G17" s="183">
        <f>G22</f>
        <v>8400</v>
      </c>
      <c r="H17" s="183">
        <f aca="true" t="shared" si="6" ref="H17:O17">H22</f>
        <v>0</v>
      </c>
      <c r="I17" s="183">
        <f t="shared" si="6"/>
        <v>0</v>
      </c>
      <c r="J17" s="183">
        <f t="shared" si="6"/>
        <v>0</v>
      </c>
      <c r="K17" s="183">
        <f t="shared" si="6"/>
        <v>0</v>
      </c>
      <c r="L17" s="183">
        <f t="shared" si="6"/>
        <v>0</v>
      </c>
      <c r="M17" s="183">
        <f t="shared" si="6"/>
        <v>0</v>
      </c>
      <c r="N17" s="183">
        <f t="shared" si="6"/>
        <v>0</v>
      </c>
      <c r="O17" s="183">
        <f t="shared" si="6"/>
        <v>8400</v>
      </c>
    </row>
    <row r="18" spans="1:15" ht="39" customHeight="1" hidden="1">
      <c r="A18" s="84" t="s">
        <v>91</v>
      </c>
      <c r="B18" s="157"/>
      <c r="C18" s="10" t="s">
        <v>367</v>
      </c>
      <c r="D18" s="10" t="s">
        <v>371</v>
      </c>
      <c r="E18" s="10" t="s">
        <v>93</v>
      </c>
      <c r="F18" s="29"/>
      <c r="G18" s="184">
        <f>G19</f>
        <v>0</v>
      </c>
      <c r="H18" s="226"/>
      <c r="I18" s="226"/>
      <c r="J18" s="82"/>
      <c r="K18" s="83"/>
      <c r="L18" s="8"/>
      <c r="M18" s="21"/>
      <c r="N18" s="85"/>
      <c r="O18" s="85"/>
    </row>
    <row r="19" spans="1:15" ht="48.75" customHeight="1" hidden="1">
      <c r="A19" s="86" t="s">
        <v>341</v>
      </c>
      <c r="B19" s="158"/>
      <c r="C19" s="10" t="s">
        <v>367</v>
      </c>
      <c r="D19" s="10" t="s">
        <v>371</v>
      </c>
      <c r="E19" s="10" t="s">
        <v>350</v>
      </c>
      <c r="F19" s="11"/>
      <c r="G19" s="184">
        <f>G20</f>
        <v>0</v>
      </c>
      <c r="H19" s="226"/>
      <c r="I19" s="226"/>
      <c r="J19" s="82"/>
      <c r="K19" s="83"/>
      <c r="L19" s="8"/>
      <c r="M19" s="21"/>
      <c r="N19" s="85"/>
      <c r="O19" s="85"/>
    </row>
    <row r="20" spans="1:15" ht="24" customHeight="1" hidden="1">
      <c r="A20" s="77" t="s">
        <v>316</v>
      </c>
      <c r="B20" s="154"/>
      <c r="C20" s="10" t="s">
        <v>367</v>
      </c>
      <c r="D20" s="10" t="s">
        <v>371</v>
      </c>
      <c r="E20" s="10" t="s">
        <v>350</v>
      </c>
      <c r="F20" s="11">
        <v>100</v>
      </c>
      <c r="G20" s="184">
        <f>G21</f>
        <v>0</v>
      </c>
      <c r="H20" s="226"/>
      <c r="I20" s="226"/>
      <c r="J20" s="82"/>
      <c r="K20" s="83"/>
      <c r="L20" s="8"/>
      <c r="M20" s="21"/>
      <c r="N20" s="85"/>
      <c r="O20" s="85"/>
    </row>
    <row r="21" spans="1:15" ht="33.75" customHeight="1" hidden="1">
      <c r="A21" s="77" t="s">
        <v>317</v>
      </c>
      <c r="B21" s="154"/>
      <c r="C21" s="10" t="s">
        <v>367</v>
      </c>
      <c r="D21" s="10" t="s">
        <v>371</v>
      </c>
      <c r="E21" s="10" t="s">
        <v>350</v>
      </c>
      <c r="F21" s="10" t="s">
        <v>315</v>
      </c>
      <c r="G21" s="184"/>
      <c r="H21" s="226"/>
      <c r="I21" s="226"/>
      <c r="J21" s="82"/>
      <c r="K21" s="83"/>
      <c r="L21" s="8"/>
      <c r="M21" s="21"/>
      <c r="N21" s="85"/>
      <c r="O21" s="85"/>
    </row>
    <row r="22" spans="1:15" ht="21" customHeight="1">
      <c r="A22" s="77" t="s">
        <v>264</v>
      </c>
      <c r="B22" s="154">
        <v>909</v>
      </c>
      <c r="C22" s="10" t="s">
        <v>367</v>
      </c>
      <c r="D22" s="10" t="s">
        <v>371</v>
      </c>
      <c r="E22" s="10" t="s">
        <v>265</v>
      </c>
      <c r="F22" s="10"/>
      <c r="G22" s="184">
        <f>G23</f>
        <v>8400</v>
      </c>
      <c r="H22" s="184">
        <f aca="true" t="shared" si="7" ref="H22:O22">H23</f>
        <v>0</v>
      </c>
      <c r="I22" s="184">
        <f t="shared" si="7"/>
        <v>0</v>
      </c>
      <c r="J22" s="184">
        <f t="shared" si="7"/>
        <v>0</v>
      </c>
      <c r="K22" s="184">
        <f t="shared" si="7"/>
        <v>0</v>
      </c>
      <c r="L22" s="184">
        <f t="shared" si="7"/>
        <v>0</v>
      </c>
      <c r="M22" s="184">
        <f t="shared" si="7"/>
        <v>0</v>
      </c>
      <c r="N22" s="184">
        <f t="shared" si="7"/>
        <v>0</v>
      </c>
      <c r="O22" s="184">
        <f t="shared" si="7"/>
        <v>8400</v>
      </c>
    </row>
    <row r="23" spans="1:15" ht="18.75" customHeight="1">
      <c r="A23" s="84" t="s">
        <v>277</v>
      </c>
      <c r="B23" s="154">
        <v>909</v>
      </c>
      <c r="C23" s="10" t="s">
        <v>367</v>
      </c>
      <c r="D23" s="10" t="s">
        <v>371</v>
      </c>
      <c r="E23" s="10" t="s">
        <v>268</v>
      </c>
      <c r="F23" s="10"/>
      <c r="G23" s="184">
        <f>G24</f>
        <v>8400</v>
      </c>
      <c r="H23" s="184">
        <f aca="true" t="shared" si="8" ref="H23:O23">H24</f>
        <v>0</v>
      </c>
      <c r="I23" s="184">
        <f t="shared" si="8"/>
        <v>0</v>
      </c>
      <c r="J23" s="184">
        <f t="shared" si="8"/>
        <v>0</v>
      </c>
      <c r="K23" s="184">
        <f t="shared" si="8"/>
        <v>0</v>
      </c>
      <c r="L23" s="184">
        <f t="shared" si="8"/>
        <v>0</v>
      </c>
      <c r="M23" s="184">
        <f t="shared" si="8"/>
        <v>0</v>
      </c>
      <c r="N23" s="184">
        <f t="shared" si="8"/>
        <v>0</v>
      </c>
      <c r="O23" s="184">
        <f t="shared" si="8"/>
        <v>8400</v>
      </c>
    </row>
    <row r="24" spans="1:15" ht="67.5" customHeight="1">
      <c r="A24" s="87" t="s">
        <v>272</v>
      </c>
      <c r="B24" s="154">
        <v>909</v>
      </c>
      <c r="C24" s="10" t="s">
        <v>367</v>
      </c>
      <c r="D24" s="10" t="s">
        <v>371</v>
      </c>
      <c r="E24" s="10" t="s">
        <v>269</v>
      </c>
      <c r="F24" s="10"/>
      <c r="G24" s="184">
        <f>G25</f>
        <v>8400</v>
      </c>
      <c r="H24" s="184">
        <f aca="true" t="shared" si="9" ref="H24:O24">H25</f>
        <v>0</v>
      </c>
      <c r="I24" s="184">
        <f t="shared" si="9"/>
        <v>0</v>
      </c>
      <c r="J24" s="184">
        <f t="shared" si="9"/>
        <v>0</v>
      </c>
      <c r="K24" s="184">
        <f t="shared" si="9"/>
        <v>0</v>
      </c>
      <c r="L24" s="184">
        <f t="shared" si="9"/>
        <v>0</v>
      </c>
      <c r="M24" s="184">
        <f t="shared" si="9"/>
        <v>0</v>
      </c>
      <c r="N24" s="184">
        <f t="shared" si="9"/>
        <v>0</v>
      </c>
      <c r="O24" s="184">
        <f t="shared" si="9"/>
        <v>8400</v>
      </c>
    </row>
    <row r="25" spans="1:15" ht="19.5" customHeight="1">
      <c r="A25" s="64" t="s">
        <v>392</v>
      </c>
      <c r="B25" s="154">
        <v>909</v>
      </c>
      <c r="C25" s="10" t="s">
        <v>367</v>
      </c>
      <c r="D25" s="10" t="s">
        <v>371</v>
      </c>
      <c r="E25" s="10" t="s">
        <v>269</v>
      </c>
      <c r="F25" s="10" t="s">
        <v>92</v>
      </c>
      <c r="G25" s="184">
        <v>8400</v>
      </c>
      <c r="H25" s="226"/>
      <c r="I25" s="226"/>
      <c r="J25" s="82"/>
      <c r="K25" s="83"/>
      <c r="L25" s="8"/>
      <c r="M25" s="21"/>
      <c r="N25" s="85"/>
      <c r="O25" s="85">
        <f>G25+N25</f>
        <v>8400</v>
      </c>
    </row>
    <row r="26" spans="1:15" ht="17.25" customHeight="1" hidden="1">
      <c r="A26" s="84" t="s">
        <v>95</v>
      </c>
      <c r="B26" s="157"/>
      <c r="C26" s="10" t="s">
        <v>367</v>
      </c>
      <c r="D26" s="10" t="s">
        <v>371</v>
      </c>
      <c r="E26" s="10" t="s">
        <v>305</v>
      </c>
      <c r="F26" s="10" t="s">
        <v>356</v>
      </c>
      <c r="G26" s="184">
        <v>4</v>
      </c>
      <c r="H26" s="226"/>
      <c r="I26" s="226"/>
      <c r="J26" s="82"/>
      <c r="K26" s="83"/>
      <c r="L26" s="8"/>
      <c r="M26" s="21"/>
      <c r="N26" s="85"/>
      <c r="O26" s="85"/>
    </row>
    <row r="27" spans="1:15" ht="54" customHeight="1">
      <c r="A27" s="76" t="s">
        <v>360</v>
      </c>
      <c r="B27" s="16">
        <v>909</v>
      </c>
      <c r="C27" s="24" t="s">
        <v>367</v>
      </c>
      <c r="D27" s="24" t="s">
        <v>372</v>
      </c>
      <c r="E27" s="29"/>
      <c r="F27" s="29"/>
      <c r="G27" s="183">
        <f>G28+G44</f>
        <v>1750651</v>
      </c>
      <c r="H27" s="183">
        <f aca="true" t="shared" si="10" ref="H27:O27">H28+H44</f>
        <v>0</v>
      </c>
      <c r="I27" s="183">
        <f t="shared" si="10"/>
        <v>0</v>
      </c>
      <c r="J27" s="183">
        <f t="shared" si="10"/>
        <v>0</v>
      </c>
      <c r="K27" s="183">
        <f t="shared" si="10"/>
        <v>0</v>
      </c>
      <c r="L27" s="183">
        <f t="shared" si="10"/>
        <v>0</v>
      </c>
      <c r="M27" s="183">
        <f t="shared" si="10"/>
        <v>0</v>
      </c>
      <c r="N27" s="183">
        <f t="shared" si="10"/>
        <v>288</v>
      </c>
      <c r="O27" s="183">
        <f t="shared" si="10"/>
        <v>1750939</v>
      </c>
    </row>
    <row r="28" spans="1:15" ht="49.5" customHeight="1">
      <c r="A28" s="64" t="s">
        <v>428</v>
      </c>
      <c r="B28" s="154">
        <v>909</v>
      </c>
      <c r="C28" s="10" t="s">
        <v>367</v>
      </c>
      <c r="D28" s="10" t="s">
        <v>372</v>
      </c>
      <c r="E28" s="5" t="s">
        <v>246</v>
      </c>
      <c r="F28" s="10"/>
      <c r="G28" s="184">
        <f>G29</f>
        <v>1716651</v>
      </c>
      <c r="H28" s="184">
        <f aca="true" t="shared" si="11" ref="H28:O28">H29</f>
        <v>0</v>
      </c>
      <c r="I28" s="184">
        <f t="shared" si="11"/>
        <v>0</v>
      </c>
      <c r="J28" s="184">
        <f t="shared" si="11"/>
        <v>0</v>
      </c>
      <c r="K28" s="184">
        <f t="shared" si="11"/>
        <v>0</v>
      </c>
      <c r="L28" s="184">
        <f t="shared" si="11"/>
        <v>0</v>
      </c>
      <c r="M28" s="184">
        <f t="shared" si="11"/>
        <v>0</v>
      </c>
      <c r="N28" s="184">
        <f t="shared" si="11"/>
        <v>288</v>
      </c>
      <c r="O28" s="184">
        <f t="shared" si="11"/>
        <v>1716939</v>
      </c>
    </row>
    <row r="29" spans="1:15" ht="67.5" customHeight="1">
      <c r="A29" s="88" t="s">
        <v>429</v>
      </c>
      <c r="B29" s="154">
        <v>909</v>
      </c>
      <c r="C29" s="10" t="s">
        <v>367</v>
      </c>
      <c r="D29" s="10" t="s">
        <v>372</v>
      </c>
      <c r="E29" s="10" t="s">
        <v>255</v>
      </c>
      <c r="F29" s="10"/>
      <c r="G29" s="184">
        <f>G30</f>
        <v>1716651</v>
      </c>
      <c r="H29" s="184">
        <f aca="true" t="shared" si="12" ref="H29:O29">H30</f>
        <v>0</v>
      </c>
      <c r="I29" s="184">
        <f t="shared" si="12"/>
        <v>0</v>
      </c>
      <c r="J29" s="184">
        <f t="shared" si="12"/>
        <v>0</v>
      </c>
      <c r="K29" s="184">
        <f t="shared" si="12"/>
        <v>0</v>
      </c>
      <c r="L29" s="184">
        <f t="shared" si="12"/>
        <v>0</v>
      </c>
      <c r="M29" s="184">
        <f t="shared" si="12"/>
        <v>0</v>
      </c>
      <c r="N29" s="184">
        <f t="shared" si="12"/>
        <v>288</v>
      </c>
      <c r="O29" s="184">
        <f t="shared" si="12"/>
        <v>1716939</v>
      </c>
    </row>
    <row r="30" spans="1:15" ht="41.25" customHeight="1">
      <c r="A30" s="63" t="s">
        <v>85</v>
      </c>
      <c r="B30" s="154">
        <v>909</v>
      </c>
      <c r="C30" s="10" t="s">
        <v>367</v>
      </c>
      <c r="D30" s="10" t="s">
        <v>372</v>
      </c>
      <c r="E30" s="10" t="s">
        <v>254</v>
      </c>
      <c r="F30" s="10"/>
      <c r="G30" s="184">
        <f>G31+G34</f>
        <v>1716651</v>
      </c>
      <c r="H30" s="184">
        <f aca="true" t="shared" si="13" ref="H30:O30">H31+H34</f>
        <v>0</v>
      </c>
      <c r="I30" s="184">
        <f t="shared" si="13"/>
        <v>0</v>
      </c>
      <c r="J30" s="184">
        <f t="shared" si="13"/>
        <v>0</v>
      </c>
      <c r="K30" s="184">
        <f t="shared" si="13"/>
        <v>0</v>
      </c>
      <c r="L30" s="184">
        <f t="shared" si="13"/>
        <v>0</v>
      </c>
      <c r="M30" s="184">
        <f t="shared" si="13"/>
        <v>0</v>
      </c>
      <c r="N30" s="184">
        <f t="shared" si="13"/>
        <v>288</v>
      </c>
      <c r="O30" s="184">
        <f t="shared" si="13"/>
        <v>1716939</v>
      </c>
    </row>
    <row r="31" spans="1:15" ht="35.25" customHeight="1">
      <c r="A31" s="88" t="s">
        <v>109</v>
      </c>
      <c r="B31" s="154">
        <v>909</v>
      </c>
      <c r="C31" s="10" t="s">
        <v>367</v>
      </c>
      <c r="D31" s="10" t="s">
        <v>372</v>
      </c>
      <c r="E31" s="5" t="s">
        <v>257</v>
      </c>
      <c r="F31" s="10"/>
      <c r="G31" s="184">
        <f>G32</f>
        <v>1131100</v>
      </c>
      <c r="H31" s="184">
        <f aca="true" t="shared" si="14" ref="H31:O31">H32</f>
        <v>0</v>
      </c>
      <c r="I31" s="184">
        <f t="shared" si="14"/>
        <v>0</v>
      </c>
      <c r="J31" s="184">
        <f t="shared" si="14"/>
        <v>0</v>
      </c>
      <c r="K31" s="184">
        <f t="shared" si="14"/>
        <v>0</v>
      </c>
      <c r="L31" s="184">
        <f t="shared" si="14"/>
        <v>0</v>
      </c>
      <c r="M31" s="184">
        <f t="shared" si="14"/>
        <v>0</v>
      </c>
      <c r="N31" s="184">
        <f>N32</f>
        <v>0</v>
      </c>
      <c r="O31" s="184">
        <f t="shared" si="14"/>
        <v>1131100</v>
      </c>
    </row>
    <row r="32" spans="1:15" ht="51.75" customHeight="1">
      <c r="A32" s="77" t="s">
        <v>316</v>
      </c>
      <c r="B32" s="154">
        <v>909</v>
      </c>
      <c r="C32" s="10" t="s">
        <v>367</v>
      </c>
      <c r="D32" s="10" t="s">
        <v>372</v>
      </c>
      <c r="E32" s="5" t="s">
        <v>257</v>
      </c>
      <c r="F32" s="10" t="s">
        <v>289</v>
      </c>
      <c r="G32" s="184">
        <v>1131100</v>
      </c>
      <c r="H32" s="226"/>
      <c r="I32" s="226"/>
      <c r="J32" s="82"/>
      <c r="K32" s="83"/>
      <c r="L32" s="8"/>
      <c r="M32" s="21"/>
      <c r="N32" s="85">
        <v>0</v>
      </c>
      <c r="O32" s="85">
        <f>G32+N32</f>
        <v>1131100</v>
      </c>
    </row>
    <row r="33" spans="1:15" ht="32.25" customHeight="1" hidden="1">
      <c r="A33" s="77" t="s">
        <v>317</v>
      </c>
      <c r="B33" s="154">
        <v>909</v>
      </c>
      <c r="C33" s="10" t="s">
        <v>367</v>
      </c>
      <c r="D33" s="10" t="s">
        <v>372</v>
      </c>
      <c r="E33" s="5" t="s">
        <v>110</v>
      </c>
      <c r="F33" s="10" t="s">
        <v>315</v>
      </c>
      <c r="G33" s="184">
        <v>666.1</v>
      </c>
      <c r="H33" s="226"/>
      <c r="I33" s="226"/>
      <c r="J33" s="82"/>
      <c r="K33" s="83"/>
      <c r="L33" s="8"/>
      <c r="M33" s="21"/>
      <c r="N33" s="85"/>
      <c r="O33" s="85"/>
    </row>
    <row r="34" spans="1:15" ht="50.25" customHeight="1">
      <c r="A34" s="88" t="s">
        <v>275</v>
      </c>
      <c r="B34" s="154">
        <v>909</v>
      </c>
      <c r="C34" s="10" t="s">
        <v>367</v>
      </c>
      <c r="D34" s="10" t="s">
        <v>372</v>
      </c>
      <c r="E34" s="5" t="s">
        <v>256</v>
      </c>
      <c r="F34" s="10"/>
      <c r="G34" s="184">
        <f>G35+G36+G38</f>
        <v>585551</v>
      </c>
      <c r="H34" s="184">
        <f aca="true" t="shared" si="15" ref="H34:O34">H35+H36+H38</f>
        <v>0</v>
      </c>
      <c r="I34" s="184">
        <f t="shared" si="15"/>
        <v>0</v>
      </c>
      <c r="J34" s="184">
        <f t="shared" si="15"/>
        <v>0</v>
      </c>
      <c r="K34" s="184">
        <f t="shared" si="15"/>
        <v>0</v>
      </c>
      <c r="L34" s="184">
        <f t="shared" si="15"/>
        <v>0</v>
      </c>
      <c r="M34" s="184">
        <f t="shared" si="15"/>
        <v>0</v>
      </c>
      <c r="N34" s="184">
        <f t="shared" si="15"/>
        <v>288</v>
      </c>
      <c r="O34" s="184">
        <f t="shared" si="15"/>
        <v>585839</v>
      </c>
    </row>
    <row r="35" spans="1:15" ht="50.25" customHeight="1" hidden="1">
      <c r="A35" s="77" t="s">
        <v>316</v>
      </c>
      <c r="B35" s="154">
        <v>909</v>
      </c>
      <c r="C35" s="10" t="s">
        <v>367</v>
      </c>
      <c r="D35" s="10" t="s">
        <v>372</v>
      </c>
      <c r="E35" s="5" t="s">
        <v>256</v>
      </c>
      <c r="F35" s="10" t="s">
        <v>289</v>
      </c>
      <c r="G35" s="184">
        <v>0</v>
      </c>
      <c r="H35" s="226"/>
      <c r="I35" s="226"/>
      <c r="J35" s="82"/>
      <c r="K35" s="83"/>
      <c r="L35" s="8"/>
      <c r="M35" s="21"/>
      <c r="N35" s="85"/>
      <c r="O35" s="85"/>
    </row>
    <row r="36" spans="1:15" ht="23.25" customHeight="1">
      <c r="A36" s="89" t="s">
        <v>319</v>
      </c>
      <c r="B36" s="154">
        <v>909</v>
      </c>
      <c r="C36" s="10" t="s">
        <v>367</v>
      </c>
      <c r="D36" s="10" t="s">
        <v>372</v>
      </c>
      <c r="E36" s="5" t="s">
        <v>256</v>
      </c>
      <c r="F36" s="10" t="s">
        <v>290</v>
      </c>
      <c r="G36" s="184">
        <v>574551</v>
      </c>
      <c r="H36" s="226"/>
      <c r="I36" s="226"/>
      <c r="J36" s="82"/>
      <c r="K36" s="83"/>
      <c r="L36" s="8"/>
      <c r="M36" s="21"/>
      <c r="N36" s="85">
        <v>288</v>
      </c>
      <c r="O36" s="85">
        <f>G36+N36</f>
        <v>574839</v>
      </c>
    </row>
    <row r="37" spans="1:15" ht="33.75" customHeight="1" hidden="1">
      <c r="A37" s="64" t="s">
        <v>320</v>
      </c>
      <c r="B37" s="154">
        <v>909</v>
      </c>
      <c r="C37" s="10" t="s">
        <v>367</v>
      </c>
      <c r="D37" s="10" t="s">
        <v>372</v>
      </c>
      <c r="E37" s="5" t="s">
        <v>256</v>
      </c>
      <c r="F37" s="10" t="s">
        <v>318</v>
      </c>
      <c r="G37" s="184">
        <f>'[1]Ведомственные расходы'!G39</f>
        <v>384.7</v>
      </c>
      <c r="H37" s="226"/>
      <c r="I37" s="226"/>
      <c r="J37" s="82"/>
      <c r="K37" s="83"/>
      <c r="L37" s="8"/>
      <c r="M37" s="21"/>
      <c r="N37" s="85"/>
      <c r="O37" s="85"/>
    </row>
    <row r="38" spans="1:15" ht="20.25" customHeight="1">
      <c r="A38" s="89" t="s">
        <v>348</v>
      </c>
      <c r="B38" s="154">
        <v>909</v>
      </c>
      <c r="C38" s="10" t="s">
        <v>367</v>
      </c>
      <c r="D38" s="10" t="s">
        <v>372</v>
      </c>
      <c r="E38" s="5" t="s">
        <v>256</v>
      </c>
      <c r="F38" s="10" t="s">
        <v>291</v>
      </c>
      <c r="G38" s="184">
        <v>11000</v>
      </c>
      <c r="H38" s="226"/>
      <c r="I38" s="226"/>
      <c r="J38" s="82"/>
      <c r="K38" s="83"/>
      <c r="L38" s="21"/>
      <c r="M38" s="21"/>
      <c r="N38" s="85">
        <v>0</v>
      </c>
      <c r="O38" s="85">
        <f>G38+N38</f>
        <v>11000</v>
      </c>
    </row>
    <row r="39" spans="1:15" ht="22.5" customHeight="1" hidden="1">
      <c r="A39" s="89" t="s">
        <v>349</v>
      </c>
      <c r="B39" s="154">
        <v>909</v>
      </c>
      <c r="C39" s="10" t="s">
        <v>367</v>
      </c>
      <c r="D39" s="10" t="s">
        <v>372</v>
      </c>
      <c r="E39" s="5" t="s">
        <v>111</v>
      </c>
      <c r="F39" s="10" t="s">
        <v>292</v>
      </c>
      <c r="G39" s="184">
        <v>7</v>
      </c>
      <c r="H39" s="226"/>
      <c r="I39" s="226"/>
      <c r="J39" s="82"/>
      <c r="K39" s="83"/>
      <c r="L39" s="21"/>
      <c r="M39" s="21"/>
      <c r="N39" s="85"/>
      <c r="O39" s="85"/>
    </row>
    <row r="40" spans="1:15" ht="24.75" customHeight="1" hidden="1">
      <c r="A40" s="90" t="s">
        <v>392</v>
      </c>
      <c r="B40" s="154">
        <v>909</v>
      </c>
      <c r="C40" s="10" t="s">
        <v>367</v>
      </c>
      <c r="D40" s="10" t="s">
        <v>372</v>
      </c>
      <c r="E40" s="10" t="s">
        <v>96</v>
      </c>
      <c r="F40" s="10"/>
      <c r="G40" s="184">
        <f>G41</f>
        <v>0</v>
      </c>
      <c r="H40" s="226"/>
      <c r="I40" s="226"/>
      <c r="J40" s="82"/>
      <c r="K40" s="83"/>
      <c r="L40" s="21"/>
      <c r="M40" s="21"/>
      <c r="N40" s="85"/>
      <c r="O40" s="85"/>
    </row>
    <row r="41" spans="1:15" ht="34.5" customHeight="1" hidden="1">
      <c r="A41" s="64" t="s">
        <v>178</v>
      </c>
      <c r="B41" s="154">
        <v>909</v>
      </c>
      <c r="C41" s="10" t="s">
        <v>367</v>
      </c>
      <c r="D41" s="10" t="s">
        <v>372</v>
      </c>
      <c r="E41" s="10" t="s">
        <v>177</v>
      </c>
      <c r="F41" s="10"/>
      <c r="G41" s="184">
        <f>G42</f>
        <v>0</v>
      </c>
      <c r="H41" s="226"/>
      <c r="I41" s="226"/>
      <c r="J41" s="82"/>
      <c r="K41" s="83"/>
      <c r="L41" s="21"/>
      <c r="M41" s="21"/>
      <c r="N41" s="85"/>
      <c r="O41" s="85"/>
    </row>
    <row r="42" spans="1:15" ht="41.25" customHeight="1" hidden="1">
      <c r="A42" s="64" t="s">
        <v>392</v>
      </c>
      <c r="B42" s="154">
        <v>909</v>
      </c>
      <c r="C42" s="10" t="s">
        <v>367</v>
      </c>
      <c r="D42" s="10" t="s">
        <v>372</v>
      </c>
      <c r="E42" s="10" t="s">
        <v>177</v>
      </c>
      <c r="F42" s="10" t="s">
        <v>92</v>
      </c>
      <c r="G42" s="184">
        <f>G43</f>
        <v>0</v>
      </c>
      <c r="H42" s="226"/>
      <c r="I42" s="226"/>
      <c r="J42" s="82"/>
      <c r="K42" s="83"/>
      <c r="L42" s="21"/>
      <c r="M42" s="21"/>
      <c r="N42" s="85"/>
      <c r="O42" s="85"/>
    </row>
    <row r="43" spans="1:15" ht="35.25" customHeight="1" hidden="1">
      <c r="A43" s="84" t="s">
        <v>95</v>
      </c>
      <c r="B43" s="154">
        <v>909</v>
      </c>
      <c r="C43" s="10" t="s">
        <v>367</v>
      </c>
      <c r="D43" s="10" t="s">
        <v>372</v>
      </c>
      <c r="E43" s="10" t="s">
        <v>177</v>
      </c>
      <c r="F43" s="10" t="s">
        <v>356</v>
      </c>
      <c r="G43" s="184"/>
      <c r="H43" s="226"/>
      <c r="I43" s="226"/>
      <c r="J43" s="82"/>
      <c r="K43" s="83"/>
      <c r="L43" s="21"/>
      <c r="M43" s="21"/>
      <c r="N43" s="85"/>
      <c r="O43" s="85"/>
    </row>
    <row r="44" spans="1:15" ht="21" customHeight="1">
      <c r="A44" s="77" t="s">
        <v>264</v>
      </c>
      <c r="B44" s="154">
        <v>909</v>
      </c>
      <c r="C44" s="10" t="s">
        <v>367</v>
      </c>
      <c r="D44" s="10" t="s">
        <v>372</v>
      </c>
      <c r="E44" s="10" t="s">
        <v>265</v>
      </c>
      <c r="F44" s="10"/>
      <c r="G44" s="184">
        <f>G45</f>
        <v>34000</v>
      </c>
      <c r="H44" s="184">
        <f aca="true" t="shared" si="16" ref="H44:O44">H45</f>
        <v>0</v>
      </c>
      <c r="I44" s="184">
        <f t="shared" si="16"/>
        <v>0</v>
      </c>
      <c r="J44" s="184">
        <f t="shared" si="16"/>
        <v>0</v>
      </c>
      <c r="K44" s="184">
        <f t="shared" si="16"/>
        <v>0</v>
      </c>
      <c r="L44" s="184">
        <f t="shared" si="16"/>
        <v>0</v>
      </c>
      <c r="M44" s="184">
        <f t="shared" si="16"/>
        <v>0</v>
      </c>
      <c r="N44" s="184">
        <f t="shared" si="16"/>
        <v>0</v>
      </c>
      <c r="O44" s="184">
        <f t="shared" si="16"/>
        <v>34000</v>
      </c>
    </row>
    <row r="45" spans="1:15" ht="18" customHeight="1">
      <c r="A45" s="84" t="s">
        <v>277</v>
      </c>
      <c r="B45" s="154">
        <v>909</v>
      </c>
      <c r="C45" s="10" t="s">
        <v>367</v>
      </c>
      <c r="D45" s="10" t="s">
        <v>372</v>
      </c>
      <c r="E45" s="10" t="s">
        <v>268</v>
      </c>
      <c r="F45" s="10"/>
      <c r="G45" s="184">
        <f>G46</f>
        <v>34000</v>
      </c>
      <c r="H45" s="184">
        <f aca="true" t="shared" si="17" ref="H45:O45">H46</f>
        <v>0</v>
      </c>
      <c r="I45" s="184">
        <f t="shared" si="17"/>
        <v>0</v>
      </c>
      <c r="J45" s="184">
        <f t="shared" si="17"/>
        <v>0</v>
      </c>
      <c r="K45" s="184">
        <f t="shared" si="17"/>
        <v>0</v>
      </c>
      <c r="L45" s="184">
        <f t="shared" si="17"/>
        <v>0</v>
      </c>
      <c r="M45" s="184">
        <f t="shared" si="17"/>
        <v>0</v>
      </c>
      <c r="N45" s="184">
        <f t="shared" si="17"/>
        <v>0</v>
      </c>
      <c r="O45" s="184">
        <f t="shared" si="17"/>
        <v>34000</v>
      </c>
    </row>
    <row r="46" spans="1:15" ht="76.5" customHeight="1">
      <c r="A46" s="64" t="s">
        <v>112</v>
      </c>
      <c r="B46" s="154">
        <v>909</v>
      </c>
      <c r="C46" s="10" t="s">
        <v>367</v>
      </c>
      <c r="D46" s="10" t="s">
        <v>372</v>
      </c>
      <c r="E46" s="10" t="s">
        <v>113</v>
      </c>
      <c r="F46" s="10"/>
      <c r="G46" s="184">
        <f>G47</f>
        <v>34000</v>
      </c>
      <c r="H46" s="184">
        <f aca="true" t="shared" si="18" ref="H46:O46">H47</f>
        <v>0</v>
      </c>
      <c r="I46" s="184">
        <f t="shared" si="18"/>
        <v>0</v>
      </c>
      <c r="J46" s="184">
        <f t="shared" si="18"/>
        <v>0</v>
      </c>
      <c r="K46" s="184">
        <f t="shared" si="18"/>
        <v>0</v>
      </c>
      <c r="L46" s="184">
        <f t="shared" si="18"/>
        <v>0</v>
      </c>
      <c r="M46" s="184">
        <f t="shared" si="18"/>
        <v>0</v>
      </c>
      <c r="N46" s="184">
        <f t="shared" si="18"/>
        <v>0</v>
      </c>
      <c r="O46" s="184">
        <f t="shared" si="18"/>
        <v>34000</v>
      </c>
    </row>
    <row r="47" spans="1:15" ht="18.75" customHeight="1">
      <c r="A47" s="64" t="s">
        <v>392</v>
      </c>
      <c r="B47" s="154">
        <v>909</v>
      </c>
      <c r="C47" s="10" t="s">
        <v>367</v>
      </c>
      <c r="D47" s="10" t="s">
        <v>372</v>
      </c>
      <c r="E47" s="10" t="s">
        <v>113</v>
      </c>
      <c r="F47" s="10" t="s">
        <v>92</v>
      </c>
      <c r="G47" s="184">
        <v>34000</v>
      </c>
      <c r="H47" s="226"/>
      <c r="I47" s="226"/>
      <c r="J47" s="91"/>
      <c r="K47" s="92"/>
      <c r="L47" s="93"/>
      <c r="M47" s="85"/>
      <c r="N47" s="85">
        <v>0</v>
      </c>
      <c r="O47" s="85">
        <f>G47+N47</f>
        <v>34000</v>
      </c>
    </row>
    <row r="48" spans="1:15" ht="36.75" customHeight="1">
      <c r="A48" s="76" t="s">
        <v>285</v>
      </c>
      <c r="B48" s="16">
        <v>909</v>
      </c>
      <c r="C48" s="24" t="s">
        <v>367</v>
      </c>
      <c r="D48" s="24" t="s">
        <v>88</v>
      </c>
      <c r="E48" s="24"/>
      <c r="F48" s="24"/>
      <c r="G48" s="183">
        <f>G49</f>
        <v>6081.4</v>
      </c>
      <c r="H48" s="183">
        <f aca="true" t="shared" si="19" ref="H48:O48">H49</f>
        <v>0</v>
      </c>
      <c r="I48" s="183">
        <f t="shared" si="19"/>
        <v>0</v>
      </c>
      <c r="J48" s="183">
        <f t="shared" si="19"/>
        <v>0</v>
      </c>
      <c r="K48" s="183">
        <f t="shared" si="19"/>
        <v>0</v>
      </c>
      <c r="L48" s="183">
        <f t="shared" si="19"/>
        <v>0</v>
      </c>
      <c r="M48" s="183">
        <f t="shared" si="19"/>
        <v>0</v>
      </c>
      <c r="N48" s="183">
        <f t="shared" si="19"/>
        <v>0</v>
      </c>
      <c r="O48" s="183">
        <f t="shared" si="19"/>
        <v>6081.4</v>
      </c>
    </row>
    <row r="49" spans="1:15" ht="22.5" customHeight="1">
      <c r="A49" s="77" t="s">
        <v>264</v>
      </c>
      <c r="B49" s="154">
        <v>909</v>
      </c>
      <c r="C49" s="10" t="s">
        <v>367</v>
      </c>
      <c r="D49" s="10" t="s">
        <v>88</v>
      </c>
      <c r="E49" s="10" t="s">
        <v>265</v>
      </c>
      <c r="F49" s="10"/>
      <c r="G49" s="184">
        <f>G50</f>
        <v>6081.4</v>
      </c>
      <c r="H49" s="184">
        <f aca="true" t="shared" si="20" ref="H49:O49">H50</f>
        <v>0</v>
      </c>
      <c r="I49" s="184">
        <f t="shared" si="20"/>
        <v>0</v>
      </c>
      <c r="J49" s="184">
        <f t="shared" si="20"/>
        <v>0</v>
      </c>
      <c r="K49" s="184">
        <f t="shared" si="20"/>
        <v>0</v>
      </c>
      <c r="L49" s="184">
        <f t="shared" si="20"/>
        <v>0</v>
      </c>
      <c r="M49" s="184">
        <f t="shared" si="20"/>
        <v>0</v>
      </c>
      <c r="N49" s="184">
        <f t="shared" si="20"/>
        <v>0</v>
      </c>
      <c r="O49" s="184">
        <f t="shared" si="20"/>
        <v>6081.4</v>
      </c>
    </row>
    <row r="50" spans="1:15" ht="33" customHeight="1">
      <c r="A50" s="84" t="s">
        <v>302</v>
      </c>
      <c r="B50" s="154">
        <v>909</v>
      </c>
      <c r="C50" s="10" t="s">
        <v>367</v>
      </c>
      <c r="D50" s="10" t="s">
        <v>88</v>
      </c>
      <c r="E50" s="10" t="s">
        <v>268</v>
      </c>
      <c r="F50" s="10"/>
      <c r="G50" s="184">
        <f>G51+G54</f>
        <v>6081.4</v>
      </c>
      <c r="H50" s="184">
        <f aca="true" t="shared" si="21" ref="H50:O50">H51+H54</f>
        <v>0</v>
      </c>
      <c r="I50" s="184">
        <f t="shared" si="21"/>
        <v>0</v>
      </c>
      <c r="J50" s="184">
        <f t="shared" si="21"/>
        <v>0</v>
      </c>
      <c r="K50" s="184">
        <f t="shared" si="21"/>
        <v>0</v>
      </c>
      <c r="L50" s="184">
        <f t="shared" si="21"/>
        <v>0</v>
      </c>
      <c r="M50" s="184">
        <f t="shared" si="21"/>
        <v>0</v>
      </c>
      <c r="N50" s="184">
        <f t="shared" si="21"/>
        <v>0</v>
      </c>
      <c r="O50" s="184">
        <f t="shared" si="21"/>
        <v>6081.4</v>
      </c>
    </row>
    <row r="51" spans="1:15" ht="82.5" customHeight="1" hidden="1">
      <c r="A51" s="64" t="s">
        <v>273</v>
      </c>
      <c r="B51" s="154">
        <v>909</v>
      </c>
      <c r="C51" s="10" t="s">
        <v>367</v>
      </c>
      <c r="D51" s="10" t="s">
        <v>88</v>
      </c>
      <c r="E51" s="10" t="s">
        <v>274</v>
      </c>
      <c r="F51" s="10"/>
      <c r="G51" s="184">
        <f>G52</f>
        <v>0</v>
      </c>
      <c r="H51" s="184"/>
      <c r="I51" s="184"/>
      <c r="J51" s="94">
        <f>J52</f>
        <v>0</v>
      </c>
      <c r="K51" s="83"/>
      <c r="L51" s="21"/>
      <c r="M51" s="21"/>
      <c r="N51" s="85"/>
      <c r="O51" s="85"/>
    </row>
    <row r="52" spans="1:15" ht="21.75" customHeight="1" hidden="1">
      <c r="A52" s="64" t="s">
        <v>392</v>
      </c>
      <c r="B52" s="154">
        <v>909</v>
      </c>
      <c r="C52" s="10" t="s">
        <v>367</v>
      </c>
      <c r="D52" s="10" t="s">
        <v>88</v>
      </c>
      <c r="E52" s="10" t="s">
        <v>274</v>
      </c>
      <c r="F52" s="10" t="s">
        <v>92</v>
      </c>
      <c r="G52" s="184"/>
      <c r="H52" s="184"/>
      <c r="I52" s="184"/>
      <c r="J52" s="95">
        <f>J54</f>
        <v>0</v>
      </c>
      <c r="K52" s="83"/>
      <c r="L52" s="21"/>
      <c r="M52" s="21"/>
      <c r="N52" s="85"/>
      <c r="O52" s="85"/>
    </row>
    <row r="53" spans="1:15" ht="35.25" customHeight="1" hidden="1">
      <c r="A53" s="71" t="s">
        <v>361</v>
      </c>
      <c r="B53" s="154">
        <v>909</v>
      </c>
      <c r="C53" s="71" t="s">
        <v>362</v>
      </c>
      <c r="D53" s="71" t="s">
        <v>381</v>
      </c>
      <c r="E53" s="72" t="s">
        <v>364</v>
      </c>
      <c r="F53" s="72" t="s">
        <v>365</v>
      </c>
      <c r="G53" s="185" t="s">
        <v>366</v>
      </c>
      <c r="H53" s="185"/>
      <c r="I53" s="185"/>
      <c r="J53" s="95"/>
      <c r="K53" s="83"/>
      <c r="L53" s="21"/>
      <c r="M53" s="21"/>
      <c r="N53" s="71"/>
      <c r="O53" s="71"/>
    </row>
    <row r="54" spans="1:15" ht="69.75" customHeight="1">
      <c r="A54" s="64" t="s">
        <v>276</v>
      </c>
      <c r="B54" s="154">
        <v>909</v>
      </c>
      <c r="C54" s="10" t="s">
        <v>367</v>
      </c>
      <c r="D54" s="10" t="s">
        <v>88</v>
      </c>
      <c r="E54" s="10" t="s">
        <v>271</v>
      </c>
      <c r="F54" s="10"/>
      <c r="G54" s="184">
        <f>G55</f>
        <v>6081.4</v>
      </c>
      <c r="H54" s="184">
        <f aca="true" t="shared" si="22" ref="H54:O54">H55</f>
        <v>0</v>
      </c>
      <c r="I54" s="184">
        <f t="shared" si="22"/>
        <v>0</v>
      </c>
      <c r="J54" s="184">
        <f t="shared" si="22"/>
        <v>0</v>
      </c>
      <c r="K54" s="184">
        <f t="shared" si="22"/>
        <v>0</v>
      </c>
      <c r="L54" s="184">
        <f t="shared" si="22"/>
        <v>0</v>
      </c>
      <c r="M54" s="184">
        <f t="shared" si="22"/>
        <v>0</v>
      </c>
      <c r="N54" s="184">
        <f t="shared" si="22"/>
        <v>0</v>
      </c>
      <c r="O54" s="184">
        <f t="shared" si="22"/>
        <v>6081.4</v>
      </c>
    </row>
    <row r="55" spans="1:15" ht="19.5" customHeight="1">
      <c r="A55" s="64" t="s">
        <v>392</v>
      </c>
      <c r="B55" s="154">
        <v>909</v>
      </c>
      <c r="C55" s="10" t="s">
        <v>367</v>
      </c>
      <c r="D55" s="10" t="s">
        <v>88</v>
      </c>
      <c r="E55" s="10" t="s">
        <v>271</v>
      </c>
      <c r="F55" s="10" t="s">
        <v>92</v>
      </c>
      <c r="G55" s="184">
        <v>6081.4</v>
      </c>
      <c r="H55" s="184"/>
      <c r="I55" s="184"/>
      <c r="J55" s="95">
        <f>J56</f>
        <v>0</v>
      </c>
      <c r="K55" s="83"/>
      <c r="L55" s="21"/>
      <c r="M55" s="21"/>
      <c r="N55" s="85">
        <v>0</v>
      </c>
      <c r="O55" s="85">
        <f>G55+N55</f>
        <v>6081.4</v>
      </c>
    </row>
    <row r="56" spans="1:15" ht="19.5" customHeight="1" hidden="1">
      <c r="A56" s="84" t="s">
        <v>95</v>
      </c>
      <c r="B56" s="157"/>
      <c r="C56" s="10" t="s">
        <v>367</v>
      </c>
      <c r="D56" s="10" t="s">
        <v>88</v>
      </c>
      <c r="E56" s="10" t="s">
        <v>306</v>
      </c>
      <c r="F56" s="10" t="s">
        <v>356</v>
      </c>
      <c r="G56" s="184">
        <v>24</v>
      </c>
      <c r="H56" s="184"/>
      <c r="I56" s="184"/>
      <c r="J56" s="95">
        <f>J62</f>
        <v>0</v>
      </c>
      <c r="K56" s="83"/>
      <c r="L56" s="21"/>
      <c r="M56" s="21"/>
      <c r="N56" s="85"/>
      <c r="O56" s="85"/>
    </row>
    <row r="57" spans="1:15" ht="19.5" customHeight="1" hidden="1">
      <c r="A57" s="96" t="s">
        <v>114</v>
      </c>
      <c r="B57" s="156">
        <v>909</v>
      </c>
      <c r="C57" s="97" t="s">
        <v>367</v>
      </c>
      <c r="D57" s="97" t="s">
        <v>387</v>
      </c>
      <c r="E57" s="97"/>
      <c r="F57" s="97"/>
      <c r="G57" s="183">
        <f>G58</f>
        <v>40000</v>
      </c>
      <c r="H57" s="183">
        <f aca="true" t="shared" si="23" ref="H57:O57">H58</f>
        <v>0</v>
      </c>
      <c r="I57" s="183">
        <f t="shared" si="23"/>
        <v>0</v>
      </c>
      <c r="J57" s="183">
        <f t="shared" si="23"/>
        <v>0</v>
      </c>
      <c r="K57" s="183">
        <f t="shared" si="23"/>
        <v>0</v>
      </c>
      <c r="L57" s="183">
        <f t="shared" si="23"/>
        <v>0</v>
      </c>
      <c r="M57" s="183">
        <f t="shared" si="23"/>
        <v>0</v>
      </c>
      <c r="N57" s="183">
        <f t="shared" si="23"/>
        <v>48000</v>
      </c>
      <c r="O57" s="183">
        <f t="shared" si="23"/>
        <v>88000</v>
      </c>
    </row>
    <row r="58" spans="1:15" ht="19.5" customHeight="1" hidden="1">
      <c r="A58" s="77" t="s">
        <v>264</v>
      </c>
      <c r="B58" s="154">
        <v>909</v>
      </c>
      <c r="C58" s="98" t="s">
        <v>367</v>
      </c>
      <c r="D58" s="98" t="s">
        <v>387</v>
      </c>
      <c r="E58" s="98" t="s">
        <v>115</v>
      </c>
      <c r="F58" s="99"/>
      <c r="G58" s="184">
        <f>G59</f>
        <v>40000</v>
      </c>
      <c r="H58" s="184">
        <f aca="true" t="shared" si="24" ref="H58:O58">H59</f>
        <v>0</v>
      </c>
      <c r="I58" s="184">
        <f t="shared" si="24"/>
        <v>0</v>
      </c>
      <c r="J58" s="184">
        <f t="shared" si="24"/>
        <v>0</v>
      </c>
      <c r="K58" s="184">
        <f t="shared" si="24"/>
        <v>0</v>
      </c>
      <c r="L58" s="184">
        <f t="shared" si="24"/>
        <v>0</v>
      </c>
      <c r="M58" s="184">
        <f t="shared" si="24"/>
        <v>0</v>
      </c>
      <c r="N58" s="184">
        <f t="shared" si="24"/>
        <v>48000</v>
      </c>
      <c r="O58" s="184">
        <f t="shared" si="24"/>
        <v>88000</v>
      </c>
    </row>
    <row r="59" spans="1:15" ht="19.5" customHeight="1" hidden="1">
      <c r="A59" s="89" t="s">
        <v>114</v>
      </c>
      <c r="B59" s="154">
        <v>909</v>
      </c>
      <c r="C59" s="98" t="s">
        <v>367</v>
      </c>
      <c r="D59" s="98" t="s">
        <v>387</v>
      </c>
      <c r="E59" s="98" t="s">
        <v>116</v>
      </c>
      <c r="F59" s="98"/>
      <c r="G59" s="184">
        <f>G60</f>
        <v>40000</v>
      </c>
      <c r="H59" s="184">
        <f aca="true" t="shared" si="25" ref="H59:O59">H60</f>
        <v>0</v>
      </c>
      <c r="I59" s="184">
        <f t="shared" si="25"/>
        <v>0</v>
      </c>
      <c r="J59" s="184">
        <f t="shared" si="25"/>
        <v>0</v>
      </c>
      <c r="K59" s="184">
        <f t="shared" si="25"/>
        <v>0</v>
      </c>
      <c r="L59" s="184">
        <f t="shared" si="25"/>
        <v>0</v>
      </c>
      <c r="M59" s="184">
        <f t="shared" si="25"/>
        <v>0</v>
      </c>
      <c r="N59" s="184">
        <f t="shared" si="25"/>
        <v>48000</v>
      </c>
      <c r="O59" s="184">
        <f t="shared" si="25"/>
        <v>88000</v>
      </c>
    </row>
    <row r="60" spans="1:15" ht="19.5" customHeight="1" hidden="1">
      <c r="A60" s="64" t="s">
        <v>117</v>
      </c>
      <c r="B60" s="154">
        <v>909</v>
      </c>
      <c r="C60" s="98" t="s">
        <v>367</v>
      </c>
      <c r="D60" s="98" t="s">
        <v>387</v>
      </c>
      <c r="E60" s="98" t="s">
        <v>118</v>
      </c>
      <c r="F60" s="98"/>
      <c r="G60" s="184">
        <f>G61</f>
        <v>40000</v>
      </c>
      <c r="H60" s="184">
        <f aca="true" t="shared" si="26" ref="H60:O60">H61</f>
        <v>0</v>
      </c>
      <c r="I60" s="184">
        <f t="shared" si="26"/>
        <v>0</v>
      </c>
      <c r="J60" s="184">
        <f t="shared" si="26"/>
        <v>0</v>
      </c>
      <c r="K60" s="184">
        <f t="shared" si="26"/>
        <v>0</v>
      </c>
      <c r="L60" s="184">
        <f t="shared" si="26"/>
        <v>0</v>
      </c>
      <c r="M60" s="184">
        <f t="shared" si="26"/>
        <v>0</v>
      </c>
      <c r="N60" s="184">
        <f t="shared" si="26"/>
        <v>48000</v>
      </c>
      <c r="O60" s="184">
        <f t="shared" si="26"/>
        <v>88000</v>
      </c>
    </row>
    <row r="61" spans="1:15" ht="19.5" customHeight="1" hidden="1">
      <c r="A61" s="89" t="s">
        <v>348</v>
      </c>
      <c r="B61" s="154">
        <v>909</v>
      </c>
      <c r="C61" s="98" t="s">
        <v>367</v>
      </c>
      <c r="D61" s="98" t="s">
        <v>387</v>
      </c>
      <c r="E61" s="98" t="s">
        <v>118</v>
      </c>
      <c r="F61" s="98" t="s">
        <v>291</v>
      </c>
      <c r="G61" s="184">
        <v>40000</v>
      </c>
      <c r="H61" s="184"/>
      <c r="I61" s="184"/>
      <c r="J61" s="95"/>
      <c r="K61" s="83"/>
      <c r="L61" s="21"/>
      <c r="M61" s="21"/>
      <c r="N61" s="85">
        <v>48000</v>
      </c>
      <c r="O61" s="85">
        <f>G61+N61</f>
        <v>88000</v>
      </c>
    </row>
    <row r="62" spans="1:15" ht="22.5" customHeight="1">
      <c r="A62" s="80" t="s">
        <v>98</v>
      </c>
      <c r="B62" s="156">
        <v>909</v>
      </c>
      <c r="C62" s="15" t="s">
        <v>367</v>
      </c>
      <c r="D62" s="15" t="s">
        <v>99</v>
      </c>
      <c r="E62" s="15"/>
      <c r="F62" s="15"/>
      <c r="G62" s="186">
        <f>G63</f>
        <v>14000</v>
      </c>
      <c r="H62" s="186">
        <f aca="true" t="shared" si="27" ref="H62:O62">H63</f>
        <v>0</v>
      </c>
      <c r="I62" s="186">
        <f t="shared" si="27"/>
        <v>0</v>
      </c>
      <c r="J62" s="186">
        <f t="shared" si="27"/>
        <v>0</v>
      </c>
      <c r="K62" s="186">
        <f t="shared" si="27"/>
        <v>0</v>
      </c>
      <c r="L62" s="186">
        <f t="shared" si="27"/>
        <v>0</v>
      </c>
      <c r="M62" s="186">
        <f t="shared" si="27"/>
        <v>0</v>
      </c>
      <c r="N62" s="186">
        <f t="shared" si="27"/>
        <v>2400</v>
      </c>
      <c r="O62" s="186">
        <f t="shared" si="27"/>
        <v>16400</v>
      </c>
    </row>
    <row r="63" spans="1:15" ht="51" customHeight="1">
      <c r="A63" s="64" t="s">
        <v>428</v>
      </c>
      <c r="B63" s="154">
        <v>909</v>
      </c>
      <c r="C63" s="5" t="s">
        <v>367</v>
      </c>
      <c r="D63" s="5" t="s">
        <v>99</v>
      </c>
      <c r="E63" s="5" t="s">
        <v>246</v>
      </c>
      <c r="F63" s="5"/>
      <c r="G63" s="187">
        <f>G64</f>
        <v>14000</v>
      </c>
      <c r="H63" s="187">
        <f aca="true" t="shared" si="28" ref="H63:O63">H64</f>
        <v>0</v>
      </c>
      <c r="I63" s="187">
        <f t="shared" si="28"/>
        <v>0</v>
      </c>
      <c r="J63" s="187">
        <f t="shared" si="28"/>
        <v>0</v>
      </c>
      <c r="K63" s="187">
        <f t="shared" si="28"/>
        <v>0</v>
      </c>
      <c r="L63" s="187">
        <f t="shared" si="28"/>
        <v>0</v>
      </c>
      <c r="M63" s="187">
        <f t="shared" si="28"/>
        <v>0</v>
      </c>
      <c r="N63" s="187">
        <f t="shared" si="28"/>
        <v>2400</v>
      </c>
      <c r="O63" s="187">
        <f t="shared" si="28"/>
        <v>16400</v>
      </c>
    </row>
    <row r="64" spans="1:15" ht="63.75" customHeight="1">
      <c r="A64" s="88" t="s">
        <v>429</v>
      </c>
      <c r="B64" s="154">
        <v>909</v>
      </c>
      <c r="C64" s="5" t="s">
        <v>367</v>
      </c>
      <c r="D64" s="5" t="s">
        <v>99</v>
      </c>
      <c r="E64" s="5" t="s">
        <v>255</v>
      </c>
      <c r="F64" s="5"/>
      <c r="G64" s="187">
        <f>G66+G68+G70+G72+G74+G77</f>
        <v>14000</v>
      </c>
      <c r="H64" s="187">
        <f aca="true" t="shared" si="29" ref="H64:O64">H66+H68+H70+H72+H74+H77</f>
        <v>0</v>
      </c>
      <c r="I64" s="187">
        <f t="shared" si="29"/>
        <v>0</v>
      </c>
      <c r="J64" s="187">
        <f t="shared" si="29"/>
        <v>0</v>
      </c>
      <c r="K64" s="187">
        <f t="shared" si="29"/>
        <v>0</v>
      </c>
      <c r="L64" s="187">
        <f t="shared" si="29"/>
        <v>0</v>
      </c>
      <c r="M64" s="187">
        <f t="shared" si="29"/>
        <v>0</v>
      </c>
      <c r="N64" s="187">
        <f t="shared" si="29"/>
        <v>2400</v>
      </c>
      <c r="O64" s="187">
        <f t="shared" si="29"/>
        <v>16400</v>
      </c>
    </row>
    <row r="65" spans="1:15" ht="34.5" customHeight="1">
      <c r="A65" s="63" t="s">
        <v>85</v>
      </c>
      <c r="B65" s="154">
        <v>909</v>
      </c>
      <c r="C65" s="5" t="s">
        <v>367</v>
      </c>
      <c r="D65" s="5" t="s">
        <v>99</v>
      </c>
      <c r="E65" s="5" t="s">
        <v>254</v>
      </c>
      <c r="F65" s="5"/>
      <c r="G65" s="187">
        <f>G72+G74+G77</f>
        <v>14000</v>
      </c>
      <c r="H65" s="187">
        <f aca="true" t="shared" si="30" ref="H65:O65">H72+H74+H77</f>
        <v>0</v>
      </c>
      <c r="I65" s="187">
        <f t="shared" si="30"/>
        <v>0</v>
      </c>
      <c r="J65" s="187">
        <f t="shared" si="30"/>
        <v>0</v>
      </c>
      <c r="K65" s="187">
        <f t="shared" si="30"/>
        <v>0</v>
      </c>
      <c r="L65" s="187">
        <f t="shared" si="30"/>
        <v>0</v>
      </c>
      <c r="M65" s="187">
        <f t="shared" si="30"/>
        <v>0</v>
      </c>
      <c r="N65" s="187">
        <f t="shared" si="30"/>
        <v>2400</v>
      </c>
      <c r="O65" s="187">
        <f t="shared" si="30"/>
        <v>16400</v>
      </c>
    </row>
    <row r="66" spans="1:15" ht="36" customHeight="1" hidden="1">
      <c r="A66" s="100" t="s">
        <v>119</v>
      </c>
      <c r="B66" s="154">
        <v>909</v>
      </c>
      <c r="C66" s="10" t="s">
        <v>367</v>
      </c>
      <c r="D66" s="10" t="s">
        <v>99</v>
      </c>
      <c r="E66" s="10" t="s">
        <v>120</v>
      </c>
      <c r="F66" s="72"/>
      <c r="G66" s="187"/>
      <c r="H66" s="231"/>
      <c r="I66" s="231"/>
      <c r="J66" s="101"/>
      <c r="K66" s="66"/>
      <c r="L66" s="93"/>
      <c r="M66" s="95"/>
      <c r="N66" s="95"/>
      <c r="O66" s="95"/>
    </row>
    <row r="67" spans="1:15" ht="21.75" customHeight="1" hidden="1">
      <c r="A67" s="102" t="s">
        <v>319</v>
      </c>
      <c r="B67" s="154">
        <v>909</v>
      </c>
      <c r="C67" s="10" t="s">
        <v>367</v>
      </c>
      <c r="D67" s="10" t="s">
        <v>99</v>
      </c>
      <c r="E67" s="10" t="s">
        <v>120</v>
      </c>
      <c r="F67" s="72">
        <v>200</v>
      </c>
      <c r="G67" s="187"/>
      <c r="H67" s="231"/>
      <c r="I67" s="231"/>
      <c r="J67" s="101"/>
      <c r="K67" s="66"/>
      <c r="L67" s="93"/>
      <c r="M67" s="95"/>
      <c r="N67" s="95"/>
      <c r="O67" s="95"/>
    </row>
    <row r="68" spans="1:15" ht="31.5" customHeight="1" hidden="1">
      <c r="A68" s="100" t="s">
        <v>121</v>
      </c>
      <c r="B68" s="154">
        <v>909</v>
      </c>
      <c r="C68" s="10" t="s">
        <v>367</v>
      </c>
      <c r="D68" s="10" t="s">
        <v>99</v>
      </c>
      <c r="E68" s="10" t="s">
        <v>122</v>
      </c>
      <c r="F68" s="72"/>
      <c r="G68" s="187"/>
      <c r="H68" s="231"/>
      <c r="I68" s="231"/>
      <c r="J68" s="101"/>
      <c r="K68" s="66"/>
      <c r="L68" s="93"/>
      <c r="M68" s="95"/>
      <c r="N68" s="95"/>
      <c r="O68" s="95"/>
    </row>
    <row r="69" spans="1:15" ht="22.5" customHeight="1" hidden="1">
      <c r="A69" s="102" t="s">
        <v>319</v>
      </c>
      <c r="B69" s="154">
        <v>909</v>
      </c>
      <c r="C69" s="10" t="s">
        <v>367</v>
      </c>
      <c r="D69" s="10" t="s">
        <v>99</v>
      </c>
      <c r="E69" s="10" t="s">
        <v>122</v>
      </c>
      <c r="F69" s="72">
        <v>200</v>
      </c>
      <c r="G69" s="187"/>
      <c r="H69" s="231"/>
      <c r="I69" s="231"/>
      <c r="J69" s="101"/>
      <c r="K69" s="66"/>
      <c r="L69" s="93"/>
      <c r="M69" s="95"/>
      <c r="N69" s="95"/>
      <c r="O69" s="95"/>
    </row>
    <row r="70" spans="1:15" ht="16.5" customHeight="1" hidden="1">
      <c r="A70" s="100" t="s">
        <v>123</v>
      </c>
      <c r="B70" s="154">
        <v>909</v>
      </c>
      <c r="C70" s="10" t="s">
        <v>367</v>
      </c>
      <c r="D70" s="10" t="s">
        <v>99</v>
      </c>
      <c r="E70" s="10" t="s">
        <v>124</v>
      </c>
      <c r="F70" s="72"/>
      <c r="G70" s="187"/>
      <c r="H70" s="231"/>
      <c r="I70" s="231"/>
      <c r="J70" s="101"/>
      <c r="K70" s="66"/>
      <c r="L70" s="93"/>
      <c r="M70" s="95"/>
      <c r="N70" s="95"/>
      <c r="O70" s="95"/>
    </row>
    <row r="71" spans="1:15" ht="17.25" customHeight="1" hidden="1">
      <c r="A71" s="102" t="s">
        <v>319</v>
      </c>
      <c r="B71" s="154">
        <v>909</v>
      </c>
      <c r="C71" s="10" t="s">
        <v>367</v>
      </c>
      <c r="D71" s="10" t="s">
        <v>99</v>
      </c>
      <c r="E71" s="10" t="s">
        <v>124</v>
      </c>
      <c r="F71" s="72">
        <v>200</v>
      </c>
      <c r="G71" s="187"/>
      <c r="H71" s="231"/>
      <c r="I71" s="231"/>
      <c r="J71" s="101"/>
      <c r="K71" s="66"/>
      <c r="L71" s="93"/>
      <c r="M71" s="95"/>
      <c r="N71" s="95"/>
      <c r="O71" s="95"/>
    </row>
    <row r="72" spans="1:15" ht="33.75" customHeight="1">
      <c r="A72" s="64" t="s">
        <v>408</v>
      </c>
      <c r="B72" s="154">
        <v>909</v>
      </c>
      <c r="C72" s="5" t="s">
        <v>367</v>
      </c>
      <c r="D72" s="5" t="s">
        <v>99</v>
      </c>
      <c r="E72" s="5" t="s">
        <v>409</v>
      </c>
      <c r="F72" s="5"/>
      <c r="G72" s="184">
        <f>G73</f>
        <v>14000</v>
      </c>
      <c r="H72" s="184">
        <f aca="true" t="shared" si="31" ref="H72:O72">H73</f>
        <v>0</v>
      </c>
      <c r="I72" s="184">
        <f t="shared" si="31"/>
        <v>0</v>
      </c>
      <c r="J72" s="184">
        <f t="shared" si="31"/>
        <v>0</v>
      </c>
      <c r="K72" s="184">
        <f t="shared" si="31"/>
        <v>0</v>
      </c>
      <c r="L72" s="184">
        <f t="shared" si="31"/>
        <v>0</v>
      </c>
      <c r="M72" s="184">
        <f t="shared" si="31"/>
        <v>0</v>
      </c>
      <c r="N72" s="184">
        <f t="shared" si="31"/>
        <v>2400</v>
      </c>
      <c r="O72" s="184">
        <f t="shared" si="31"/>
        <v>16400</v>
      </c>
    </row>
    <row r="73" spans="1:15" ht="21.75" customHeight="1">
      <c r="A73" s="65" t="s">
        <v>319</v>
      </c>
      <c r="B73" s="154">
        <v>909</v>
      </c>
      <c r="C73" s="5" t="s">
        <v>367</v>
      </c>
      <c r="D73" s="5" t="s">
        <v>99</v>
      </c>
      <c r="E73" s="5" t="s">
        <v>409</v>
      </c>
      <c r="F73" s="5" t="s">
        <v>290</v>
      </c>
      <c r="G73" s="184">
        <v>14000</v>
      </c>
      <c r="H73" s="226"/>
      <c r="I73" s="226"/>
      <c r="J73" s="82"/>
      <c r="K73" s="83"/>
      <c r="L73" s="21"/>
      <c r="M73" s="21"/>
      <c r="N73" s="85">
        <v>2400</v>
      </c>
      <c r="O73" s="85">
        <f>G73+N73</f>
        <v>16400</v>
      </c>
    </row>
    <row r="74" spans="1:15" ht="31.5" customHeight="1" hidden="1">
      <c r="A74" s="64" t="s">
        <v>16</v>
      </c>
      <c r="B74" s="154">
        <v>909</v>
      </c>
      <c r="C74" s="5" t="s">
        <v>367</v>
      </c>
      <c r="D74" s="5" t="s">
        <v>99</v>
      </c>
      <c r="E74" s="5" t="s">
        <v>125</v>
      </c>
      <c r="F74" s="5"/>
      <c r="G74" s="184">
        <f>G75</f>
        <v>0</v>
      </c>
      <c r="H74" s="226"/>
      <c r="I74" s="226"/>
      <c r="J74" s="82"/>
      <c r="K74" s="83"/>
      <c r="L74" s="21"/>
      <c r="M74" s="21"/>
      <c r="N74" s="85"/>
      <c r="O74" s="85"/>
    </row>
    <row r="75" spans="1:15" ht="19.5" customHeight="1" hidden="1">
      <c r="A75" s="65" t="s">
        <v>319</v>
      </c>
      <c r="B75" s="154">
        <v>909</v>
      </c>
      <c r="C75" s="5" t="s">
        <v>367</v>
      </c>
      <c r="D75" s="5" t="s">
        <v>99</v>
      </c>
      <c r="E75" s="5" t="s">
        <v>125</v>
      </c>
      <c r="F75" s="5" t="s">
        <v>290</v>
      </c>
      <c r="G75" s="184"/>
      <c r="H75" s="226"/>
      <c r="I75" s="226"/>
      <c r="J75" s="82"/>
      <c r="K75" s="83"/>
      <c r="L75" s="21"/>
      <c r="M75" s="21"/>
      <c r="N75" s="85"/>
      <c r="O75" s="85"/>
    </row>
    <row r="76" spans="1:15" ht="28.5" customHeight="1" hidden="1">
      <c r="A76" s="64" t="s">
        <v>320</v>
      </c>
      <c r="B76" s="155"/>
      <c r="C76" s="5" t="s">
        <v>367</v>
      </c>
      <c r="D76" s="5" t="s">
        <v>99</v>
      </c>
      <c r="E76" s="5" t="s">
        <v>126</v>
      </c>
      <c r="F76" s="5" t="s">
        <v>318</v>
      </c>
      <c r="G76" s="187">
        <v>18.6</v>
      </c>
      <c r="H76" s="231"/>
      <c r="I76" s="231"/>
      <c r="J76" s="82"/>
      <c r="K76" s="83"/>
      <c r="L76" s="8"/>
      <c r="M76" s="8"/>
      <c r="N76" s="95"/>
      <c r="O76" s="95"/>
    </row>
    <row r="77" spans="1:15" ht="28.5" customHeight="1" hidden="1">
      <c r="A77" s="64" t="s">
        <v>127</v>
      </c>
      <c r="B77" s="155"/>
      <c r="C77" s="5" t="s">
        <v>367</v>
      </c>
      <c r="D77" s="5" t="s">
        <v>99</v>
      </c>
      <c r="E77" s="5" t="s">
        <v>128</v>
      </c>
      <c r="F77" s="5"/>
      <c r="G77" s="187"/>
      <c r="H77" s="231"/>
      <c r="I77" s="231"/>
      <c r="J77" s="82"/>
      <c r="K77" s="83"/>
      <c r="L77" s="8"/>
      <c r="M77" s="8"/>
      <c r="N77" s="95"/>
      <c r="O77" s="95"/>
    </row>
    <row r="78" spans="1:15" ht="20.25" customHeight="1" hidden="1">
      <c r="A78" s="65" t="s">
        <v>319</v>
      </c>
      <c r="B78" s="32"/>
      <c r="C78" s="5" t="s">
        <v>367</v>
      </c>
      <c r="D78" s="5" t="s">
        <v>99</v>
      </c>
      <c r="E78" s="5" t="s">
        <v>128</v>
      </c>
      <c r="F78" s="5" t="s">
        <v>290</v>
      </c>
      <c r="G78" s="187"/>
      <c r="H78" s="231"/>
      <c r="I78" s="231"/>
      <c r="J78" s="82"/>
      <c r="K78" s="83"/>
      <c r="L78" s="8"/>
      <c r="M78" s="8"/>
      <c r="N78" s="95"/>
      <c r="O78" s="95"/>
    </row>
    <row r="79" spans="1:15" ht="21" customHeight="1">
      <c r="A79" s="75" t="s">
        <v>90</v>
      </c>
      <c r="B79" s="153">
        <v>909</v>
      </c>
      <c r="C79" s="30" t="s">
        <v>370</v>
      </c>
      <c r="D79" s="31"/>
      <c r="E79" s="31"/>
      <c r="F79" s="31"/>
      <c r="G79" s="188">
        <f>G80</f>
        <v>80700</v>
      </c>
      <c r="H79" s="188">
        <f aca="true" t="shared" si="32" ref="H79:O79">H80</f>
        <v>0</v>
      </c>
      <c r="I79" s="188">
        <f t="shared" si="32"/>
        <v>0</v>
      </c>
      <c r="J79" s="188">
        <f t="shared" si="32"/>
        <v>0</v>
      </c>
      <c r="K79" s="188">
        <f t="shared" si="32"/>
        <v>0</v>
      </c>
      <c r="L79" s="188">
        <f t="shared" si="32"/>
        <v>0</v>
      </c>
      <c r="M79" s="188">
        <f t="shared" si="32"/>
        <v>0</v>
      </c>
      <c r="N79" s="188">
        <f t="shared" si="32"/>
        <v>0</v>
      </c>
      <c r="O79" s="188">
        <f t="shared" si="32"/>
        <v>80700</v>
      </c>
    </row>
    <row r="80" spans="1:15" ht="16.5" customHeight="1">
      <c r="A80" s="96" t="s">
        <v>94</v>
      </c>
      <c r="B80" s="161">
        <v>909</v>
      </c>
      <c r="C80" s="14" t="s">
        <v>370</v>
      </c>
      <c r="D80" s="15" t="s">
        <v>371</v>
      </c>
      <c r="E80" s="15"/>
      <c r="F80" s="15"/>
      <c r="G80" s="183">
        <f>G81</f>
        <v>80700</v>
      </c>
      <c r="H80" s="183">
        <f aca="true" t="shared" si="33" ref="H80:O80">H81</f>
        <v>0</v>
      </c>
      <c r="I80" s="183">
        <f t="shared" si="33"/>
        <v>0</v>
      </c>
      <c r="J80" s="183">
        <f t="shared" si="33"/>
        <v>0</v>
      </c>
      <c r="K80" s="183">
        <f t="shared" si="33"/>
        <v>0</v>
      </c>
      <c r="L80" s="183">
        <f t="shared" si="33"/>
        <v>0</v>
      </c>
      <c r="M80" s="183">
        <f t="shared" si="33"/>
        <v>0</v>
      </c>
      <c r="N80" s="183">
        <f t="shared" si="33"/>
        <v>0</v>
      </c>
      <c r="O80" s="183">
        <f t="shared" si="33"/>
        <v>80700</v>
      </c>
    </row>
    <row r="81" spans="1:15" ht="18.75" customHeight="1">
      <c r="A81" s="77" t="s">
        <v>264</v>
      </c>
      <c r="B81" s="154">
        <v>909</v>
      </c>
      <c r="C81" s="28" t="s">
        <v>370</v>
      </c>
      <c r="D81" s="5" t="s">
        <v>371</v>
      </c>
      <c r="E81" s="10" t="s">
        <v>265</v>
      </c>
      <c r="F81" s="10"/>
      <c r="G81" s="184">
        <f>G82</f>
        <v>80700</v>
      </c>
      <c r="H81" s="184">
        <f aca="true" t="shared" si="34" ref="H81:O81">H82</f>
        <v>0</v>
      </c>
      <c r="I81" s="184">
        <f t="shared" si="34"/>
        <v>0</v>
      </c>
      <c r="J81" s="184">
        <f t="shared" si="34"/>
        <v>0</v>
      </c>
      <c r="K81" s="184">
        <f t="shared" si="34"/>
        <v>0</v>
      </c>
      <c r="L81" s="184">
        <f t="shared" si="34"/>
        <v>0</v>
      </c>
      <c r="M81" s="184">
        <f t="shared" si="34"/>
        <v>0</v>
      </c>
      <c r="N81" s="184">
        <f t="shared" si="34"/>
        <v>0</v>
      </c>
      <c r="O81" s="184">
        <f t="shared" si="34"/>
        <v>80700</v>
      </c>
    </row>
    <row r="82" spans="1:15" ht="19.5" customHeight="1">
      <c r="A82" s="84" t="s">
        <v>277</v>
      </c>
      <c r="B82" s="154">
        <v>909</v>
      </c>
      <c r="C82" s="28" t="s">
        <v>370</v>
      </c>
      <c r="D82" s="5" t="s">
        <v>371</v>
      </c>
      <c r="E82" s="5" t="s">
        <v>268</v>
      </c>
      <c r="F82" s="5"/>
      <c r="G82" s="184">
        <f>G83</f>
        <v>80700</v>
      </c>
      <c r="H82" s="184">
        <f aca="true" t="shared" si="35" ref="H82:O82">H83</f>
        <v>0</v>
      </c>
      <c r="I82" s="184">
        <f t="shared" si="35"/>
        <v>0</v>
      </c>
      <c r="J82" s="184">
        <f t="shared" si="35"/>
        <v>0</v>
      </c>
      <c r="K82" s="184">
        <f t="shared" si="35"/>
        <v>0</v>
      </c>
      <c r="L82" s="184">
        <f t="shared" si="35"/>
        <v>0</v>
      </c>
      <c r="M82" s="184">
        <f t="shared" si="35"/>
        <v>0</v>
      </c>
      <c r="N82" s="184">
        <f t="shared" si="35"/>
        <v>0</v>
      </c>
      <c r="O82" s="184">
        <f t="shared" si="35"/>
        <v>80700</v>
      </c>
    </row>
    <row r="83" spans="1:15" ht="34.5" customHeight="1">
      <c r="A83" s="84" t="s">
        <v>279</v>
      </c>
      <c r="B83" s="154">
        <v>909</v>
      </c>
      <c r="C83" s="28" t="s">
        <v>370</v>
      </c>
      <c r="D83" s="5" t="s">
        <v>371</v>
      </c>
      <c r="E83" s="5" t="s">
        <v>278</v>
      </c>
      <c r="F83" s="5"/>
      <c r="G83" s="184">
        <f>G84+G86</f>
        <v>80700</v>
      </c>
      <c r="H83" s="184">
        <f aca="true" t="shared" si="36" ref="H83:O83">H84+H86</f>
        <v>0</v>
      </c>
      <c r="I83" s="184">
        <f t="shared" si="36"/>
        <v>0</v>
      </c>
      <c r="J83" s="184">
        <f t="shared" si="36"/>
        <v>0</v>
      </c>
      <c r="K83" s="184">
        <f t="shared" si="36"/>
        <v>0</v>
      </c>
      <c r="L83" s="184">
        <f t="shared" si="36"/>
        <v>0</v>
      </c>
      <c r="M83" s="184">
        <f t="shared" si="36"/>
        <v>0</v>
      </c>
      <c r="N83" s="184">
        <f t="shared" si="36"/>
        <v>0</v>
      </c>
      <c r="O83" s="184">
        <f t="shared" si="36"/>
        <v>80700</v>
      </c>
    </row>
    <row r="84" spans="1:15" ht="53.25" customHeight="1">
      <c r="A84" s="77" t="s">
        <v>316</v>
      </c>
      <c r="B84" s="154">
        <v>909</v>
      </c>
      <c r="C84" s="28" t="s">
        <v>370</v>
      </c>
      <c r="D84" s="5" t="s">
        <v>371</v>
      </c>
      <c r="E84" s="5" t="s">
        <v>278</v>
      </c>
      <c r="F84" s="10" t="s">
        <v>289</v>
      </c>
      <c r="G84" s="184">
        <v>70800</v>
      </c>
      <c r="H84" s="226"/>
      <c r="I84" s="226"/>
      <c r="J84" s="82"/>
      <c r="K84" s="83"/>
      <c r="L84" s="8"/>
      <c r="M84" s="21"/>
      <c r="N84" s="85">
        <v>0</v>
      </c>
      <c r="O84" s="85">
        <f>G84+N84</f>
        <v>70800</v>
      </c>
    </row>
    <row r="85" spans="1:15" ht="16.5" customHeight="1" hidden="1">
      <c r="A85" s="77" t="s">
        <v>317</v>
      </c>
      <c r="B85" s="154">
        <v>909</v>
      </c>
      <c r="C85" s="28" t="s">
        <v>370</v>
      </c>
      <c r="D85" s="5" t="s">
        <v>371</v>
      </c>
      <c r="E85" s="5" t="s">
        <v>307</v>
      </c>
      <c r="F85" s="10" t="s">
        <v>315</v>
      </c>
      <c r="G85" s="184">
        <f>'[1]Ведомственные расходы'!G87</f>
        <v>56</v>
      </c>
      <c r="H85" s="226"/>
      <c r="I85" s="226"/>
      <c r="J85" s="82"/>
      <c r="K85" s="83"/>
      <c r="L85" s="8"/>
      <c r="M85" s="21"/>
      <c r="N85" s="85"/>
      <c r="O85" s="85"/>
    </row>
    <row r="86" spans="1:15" ht="15.75" customHeight="1">
      <c r="A86" s="89" t="s">
        <v>319</v>
      </c>
      <c r="B86" s="154">
        <v>909</v>
      </c>
      <c r="C86" s="28" t="s">
        <v>370</v>
      </c>
      <c r="D86" s="5" t="s">
        <v>371</v>
      </c>
      <c r="E86" s="5" t="s">
        <v>278</v>
      </c>
      <c r="F86" s="10" t="s">
        <v>290</v>
      </c>
      <c r="G86" s="184">
        <v>9900</v>
      </c>
      <c r="H86" s="226"/>
      <c r="I86" s="226"/>
      <c r="J86" s="82"/>
      <c r="K86" s="83"/>
      <c r="L86" s="8"/>
      <c r="M86" s="21"/>
      <c r="N86" s="85">
        <v>0</v>
      </c>
      <c r="O86" s="85">
        <f>G86+N86</f>
        <v>9900</v>
      </c>
    </row>
    <row r="87" spans="1:15" ht="19.5" customHeight="1" hidden="1">
      <c r="A87" s="64" t="s">
        <v>320</v>
      </c>
      <c r="B87" s="155"/>
      <c r="C87" s="28" t="s">
        <v>370</v>
      </c>
      <c r="D87" s="5" t="s">
        <v>371</v>
      </c>
      <c r="E87" s="5" t="s">
        <v>307</v>
      </c>
      <c r="F87" s="10" t="s">
        <v>318</v>
      </c>
      <c r="G87" s="184">
        <v>11</v>
      </c>
      <c r="H87" s="226"/>
      <c r="I87" s="226"/>
      <c r="J87" s="82"/>
      <c r="K87" s="83"/>
      <c r="L87" s="8"/>
      <c r="M87" s="21"/>
      <c r="N87" s="85"/>
      <c r="O87" s="85"/>
    </row>
    <row r="88" spans="1:15" ht="34.5" customHeight="1" hidden="1">
      <c r="A88" s="103" t="s">
        <v>352</v>
      </c>
      <c r="B88" s="178">
        <v>909</v>
      </c>
      <c r="C88" s="30" t="s">
        <v>371</v>
      </c>
      <c r="D88" s="25" t="s">
        <v>101</v>
      </c>
      <c r="E88" s="25"/>
      <c r="F88" s="47"/>
      <c r="G88" s="188">
        <f>G95</f>
        <v>10000</v>
      </c>
      <c r="H88" s="188">
        <f aca="true" t="shared" si="37" ref="H88:O88">H95</f>
        <v>0</v>
      </c>
      <c r="I88" s="188">
        <f t="shared" si="37"/>
        <v>0</v>
      </c>
      <c r="J88" s="188">
        <f t="shared" si="37"/>
        <v>0</v>
      </c>
      <c r="K88" s="188">
        <f t="shared" si="37"/>
        <v>0</v>
      </c>
      <c r="L88" s="188">
        <f t="shared" si="37"/>
        <v>0</v>
      </c>
      <c r="M88" s="188">
        <f t="shared" si="37"/>
        <v>0</v>
      </c>
      <c r="N88" s="188">
        <f t="shared" si="37"/>
        <v>0</v>
      </c>
      <c r="O88" s="188">
        <f t="shared" si="37"/>
        <v>10000</v>
      </c>
    </row>
    <row r="89" spans="1:15" ht="76.5" customHeight="1" hidden="1">
      <c r="A89" s="104" t="s">
        <v>308</v>
      </c>
      <c r="B89" s="162"/>
      <c r="C89" s="41" t="s">
        <v>371</v>
      </c>
      <c r="D89" s="3" t="s">
        <v>391</v>
      </c>
      <c r="E89" s="3"/>
      <c r="F89" s="29"/>
      <c r="G89" s="189">
        <f>G90</f>
        <v>0</v>
      </c>
      <c r="H89" s="232"/>
      <c r="I89" s="232"/>
      <c r="J89" s="82"/>
      <c r="K89" s="83"/>
      <c r="L89" s="8"/>
      <c r="M89" s="21"/>
      <c r="N89" s="105"/>
      <c r="O89" s="105"/>
    </row>
    <row r="90" spans="1:15" ht="102" customHeight="1" hidden="1">
      <c r="A90" s="106" t="s">
        <v>226</v>
      </c>
      <c r="B90" s="163"/>
      <c r="C90" s="49" t="s">
        <v>371</v>
      </c>
      <c r="D90" s="45" t="s">
        <v>391</v>
      </c>
      <c r="E90" s="45" t="s">
        <v>179</v>
      </c>
      <c r="F90" s="44"/>
      <c r="G90" s="190">
        <f>G91</f>
        <v>0</v>
      </c>
      <c r="H90" s="233"/>
      <c r="I90" s="233"/>
      <c r="J90" s="82"/>
      <c r="K90" s="83"/>
      <c r="L90" s="8"/>
      <c r="M90" s="21"/>
      <c r="N90" s="107"/>
      <c r="O90" s="107"/>
    </row>
    <row r="91" spans="1:15" ht="21.75" customHeight="1" hidden="1">
      <c r="A91" s="106" t="s">
        <v>227</v>
      </c>
      <c r="B91" s="163"/>
      <c r="C91" s="49" t="s">
        <v>371</v>
      </c>
      <c r="D91" s="45" t="s">
        <v>391</v>
      </c>
      <c r="E91" s="45" t="s">
        <v>309</v>
      </c>
      <c r="F91" s="44"/>
      <c r="G91" s="190">
        <f>G92</f>
        <v>0</v>
      </c>
      <c r="H91" s="233"/>
      <c r="I91" s="233"/>
      <c r="J91" s="82"/>
      <c r="K91" s="83"/>
      <c r="L91" s="8"/>
      <c r="M91" s="21"/>
      <c r="N91" s="107"/>
      <c r="O91" s="107"/>
    </row>
    <row r="92" spans="1:15" ht="33.75" customHeight="1" hidden="1">
      <c r="A92" s="106" t="s">
        <v>129</v>
      </c>
      <c r="B92" s="163"/>
      <c r="C92" s="49" t="s">
        <v>371</v>
      </c>
      <c r="D92" s="45" t="s">
        <v>391</v>
      </c>
      <c r="E92" s="45" t="s">
        <v>310</v>
      </c>
      <c r="F92" s="44"/>
      <c r="G92" s="190">
        <f>G93</f>
        <v>0</v>
      </c>
      <c r="H92" s="233"/>
      <c r="I92" s="233"/>
      <c r="J92" s="82"/>
      <c r="K92" s="83"/>
      <c r="L92" s="8"/>
      <c r="M92" s="21"/>
      <c r="N92" s="107"/>
      <c r="O92" s="107"/>
    </row>
    <row r="93" spans="1:15" ht="27" customHeight="1" hidden="1">
      <c r="A93" s="108" t="s">
        <v>319</v>
      </c>
      <c r="B93" s="164"/>
      <c r="C93" s="49" t="s">
        <v>371</v>
      </c>
      <c r="D93" s="45" t="s">
        <v>391</v>
      </c>
      <c r="E93" s="45" t="s">
        <v>310</v>
      </c>
      <c r="F93" s="44" t="s">
        <v>290</v>
      </c>
      <c r="G93" s="190">
        <f>G94</f>
        <v>0</v>
      </c>
      <c r="H93" s="233"/>
      <c r="I93" s="233"/>
      <c r="J93" s="82"/>
      <c r="K93" s="83"/>
      <c r="L93" s="8"/>
      <c r="M93" s="21"/>
      <c r="N93" s="107"/>
      <c r="O93" s="107"/>
    </row>
    <row r="94" spans="1:15" ht="21.75" customHeight="1" hidden="1">
      <c r="A94" s="106" t="s">
        <v>320</v>
      </c>
      <c r="B94" s="163"/>
      <c r="C94" s="49" t="s">
        <v>371</v>
      </c>
      <c r="D94" s="45" t="s">
        <v>391</v>
      </c>
      <c r="E94" s="45" t="s">
        <v>310</v>
      </c>
      <c r="F94" s="44" t="s">
        <v>318</v>
      </c>
      <c r="G94" s="190"/>
      <c r="H94" s="233"/>
      <c r="I94" s="233"/>
      <c r="J94" s="82"/>
      <c r="K94" s="83"/>
      <c r="L94" s="8"/>
      <c r="M94" s="21"/>
      <c r="N94" s="107"/>
      <c r="O94" s="107"/>
    </row>
    <row r="95" spans="1:15" ht="17.25" customHeight="1" hidden="1">
      <c r="A95" s="109" t="s">
        <v>353</v>
      </c>
      <c r="B95" s="165">
        <v>909</v>
      </c>
      <c r="C95" s="41" t="s">
        <v>371</v>
      </c>
      <c r="D95" s="3" t="s">
        <v>378</v>
      </c>
      <c r="E95" s="3"/>
      <c r="F95" s="29"/>
      <c r="G95" s="189">
        <f>G96</f>
        <v>10000</v>
      </c>
      <c r="H95" s="189">
        <f aca="true" t="shared" si="38" ref="H95:O95">H96</f>
        <v>0</v>
      </c>
      <c r="I95" s="189">
        <f t="shared" si="38"/>
        <v>0</v>
      </c>
      <c r="J95" s="189">
        <f t="shared" si="38"/>
        <v>0</v>
      </c>
      <c r="K95" s="189">
        <f t="shared" si="38"/>
        <v>0</v>
      </c>
      <c r="L95" s="189">
        <f t="shared" si="38"/>
        <v>0</v>
      </c>
      <c r="M95" s="189">
        <f t="shared" si="38"/>
        <v>0</v>
      </c>
      <c r="N95" s="189">
        <f t="shared" si="38"/>
        <v>0</v>
      </c>
      <c r="O95" s="189">
        <f t="shared" si="38"/>
        <v>10000</v>
      </c>
    </row>
    <row r="96" spans="1:15" ht="45.75" customHeight="1" hidden="1">
      <c r="A96" s="64" t="s">
        <v>226</v>
      </c>
      <c r="B96" s="154">
        <v>909</v>
      </c>
      <c r="C96" s="28" t="s">
        <v>371</v>
      </c>
      <c r="D96" s="5" t="s">
        <v>378</v>
      </c>
      <c r="E96" s="5" t="s">
        <v>246</v>
      </c>
      <c r="F96" s="10"/>
      <c r="G96" s="184">
        <f>G97</f>
        <v>10000</v>
      </c>
      <c r="H96" s="184">
        <f aca="true" t="shared" si="39" ref="H96:O96">H97</f>
        <v>0</v>
      </c>
      <c r="I96" s="184">
        <f t="shared" si="39"/>
        <v>0</v>
      </c>
      <c r="J96" s="184">
        <f t="shared" si="39"/>
        <v>0</v>
      </c>
      <c r="K96" s="184">
        <f t="shared" si="39"/>
        <v>0</v>
      </c>
      <c r="L96" s="184">
        <f t="shared" si="39"/>
        <v>0</v>
      </c>
      <c r="M96" s="184">
        <f t="shared" si="39"/>
        <v>0</v>
      </c>
      <c r="N96" s="184">
        <f t="shared" si="39"/>
        <v>0</v>
      </c>
      <c r="O96" s="184">
        <f t="shared" si="39"/>
        <v>10000</v>
      </c>
    </row>
    <row r="97" spans="1:15" ht="46.5" customHeight="1" hidden="1">
      <c r="A97" s="64" t="s">
        <v>130</v>
      </c>
      <c r="B97" s="154">
        <v>909</v>
      </c>
      <c r="C97" s="28" t="s">
        <v>371</v>
      </c>
      <c r="D97" s="5" t="s">
        <v>378</v>
      </c>
      <c r="E97" s="5" t="s">
        <v>131</v>
      </c>
      <c r="F97" s="10"/>
      <c r="G97" s="184">
        <f>G98</f>
        <v>10000</v>
      </c>
      <c r="H97" s="184">
        <f aca="true" t="shared" si="40" ref="H97:O97">H98</f>
        <v>0</v>
      </c>
      <c r="I97" s="184">
        <f t="shared" si="40"/>
        <v>0</v>
      </c>
      <c r="J97" s="184">
        <f t="shared" si="40"/>
        <v>0</v>
      </c>
      <c r="K97" s="184">
        <f t="shared" si="40"/>
        <v>0</v>
      </c>
      <c r="L97" s="184">
        <f t="shared" si="40"/>
        <v>0</v>
      </c>
      <c r="M97" s="184">
        <f t="shared" si="40"/>
        <v>0</v>
      </c>
      <c r="N97" s="184">
        <f t="shared" si="40"/>
        <v>0</v>
      </c>
      <c r="O97" s="184">
        <f t="shared" si="40"/>
        <v>10000</v>
      </c>
    </row>
    <row r="98" spans="1:15" ht="18.75" customHeight="1" hidden="1">
      <c r="A98" s="64" t="s">
        <v>132</v>
      </c>
      <c r="B98" s="154">
        <v>909</v>
      </c>
      <c r="C98" s="28" t="s">
        <v>371</v>
      </c>
      <c r="D98" s="5" t="s">
        <v>378</v>
      </c>
      <c r="E98" s="5" t="s">
        <v>133</v>
      </c>
      <c r="F98" s="10"/>
      <c r="G98" s="184">
        <f>G99</f>
        <v>10000</v>
      </c>
      <c r="H98" s="184">
        <f aca="true" t="shared" si="41" ref="H98:O98">H99</f>
        <v>0</v>
      </c>
      <c r="I98" s="184">
        <f t="shared" si="41"/>
        <v>0</v>
      </c>
      <c r="J98" s="184">
        <f t="shared" si="41"/>
        <v>0</v>
      </c>
      <c r="K98" s="184">
        <f t="shared" si="41"/>
        <v>0</v>
      </c>
      <c r="L98" s="184">
        <f t="shared" si="41"/>
        <v>0</v>
      </c>
      <c r="M98" s="184">
        <f t="shared" si="41"/>
        <v>0</v>
      </c>
      <c r="N98" s="184">
        <f t="shared" si="41"/>
        <v>0</v>
      </c>
      <c r="O98" s="184">
        <f t="shared" si="41"/>
        <v>10000</v>
      </c>
    </row>
    <row r="99" spans="1:15" ht="37.5" customHeight="1" hidden="1">
      <c r="A99" s="64" t="s">
        <v>134</v>
      </c>
      <c r="B99" s="154">
        <v>909</v>
      </c>
      <c r="C99" s="28" t="s">
        <v>371</v>
      </c>
      <c r="D99" s="5" t="s">
        <v>378</v>
      </c>
      <c r="E99" s="5" t="s">
        <v>135</v>
      </c>
      <c r="F99" s="10"/>
      <c r="G99" s="184">
        <f>G100</f>
        <v>10000</v>
      </c>
      <c r="H99" s="184">
        <f aca="true" t="shared" si="42" ref="H99:O99">H100</f>
        <v>0</v>
      </c>
      <c r="I99" s="184">
        <f t="shared" si="42"/>
        <v>0</v>
      </c>
      <c r="J99" s="184">
        <f t="shared" si="42"/>
        <v>0</v>
      </c>
      <c r="K99" s="184">
        <f t="shared" si="42"/>
        <v>0</v>
      </c>
      <c r="L99" s="184">
        <f t="shared" si="42"/>
        <v>0</v>
      </c>
      <c r="M99" s="184">
        <f t="shared" si="42"/>
        <v>0</v>
      </c>
      <c r="N99" s="184">
        <f t="shared" si="42"/>
        <v>0</v>
      </c>
      <c r="O99" s="184">
        <f t="shared" si="42"/>
        <v>10000</v>
      </c>
    </row>
    <row r="100" spans="1:15" ht="21" customHeight="1" hidden="1">
      <c r="A100" s="89" t="s">
        <v>319</v>
      </c>
      <c r="B100" s="154">
        <v>909</v>
      </c>
      <c r="C100" s="28" t="s">
        <v>371</v>
      </c>
      <c r="D100" s="5" t="s">
        <v>378</v>
      </c>
      <c r="E100" s="5" t="s">
        <v>135</v>
      </c>
      <c r="F100" s="10" t="s">
        <v>290</v>
      </c>
      <c r="G100" s="184">
        <v>10000</v>
      </c>
      <c r="H100" s="226"/>
      <c r="I100" s="226"/>
      <c r="J100" s="82"/>
      <c r="K100" s="83"/>
      <c r="L100" s="8"/>
      <c r="M100" s="21"/>
      <c r="N100" s="85"/>
      <c r="O100" s="85">
        <f>G100+N100</f>
        <v>10000</v>
      </c>
    </row>
    <row r="101" spans="1:15" ht="34.5" customHeight="1" hidden="1">
      <c r="A101" s="64" t="s">
        <v>320</v>
      </c>
      <c r="B101" s="155"/>
      <c r="C101" s="28" t="s">
        <v>371</v>
      </c>
      <c r="D101" s="5" t="s">
        <v>378</v>
      </c>
      <c r="E101" s="5" t="s">
        <v>136</v>
      </c>
      <c r="F101" s="10" t="s">
        <v>318</v>
      </c>
      <c r="G101" s="184">
        <v>1</v>
      </c>
      <c r="H101" s="226"/>
      <c r="I101" s="226"/>
      <c r="J101" s="82"/>
      <c r="K101" s="83"/>
      <c r="L101" s="8"/>
      <c r="M101" s="21"/>
      <c r="N101" s="85"/>
      <c r="O101" s="85"/>
    </row>
    <row r="102" spans="1:15" ht="21" customHeight="1">
      <c r="A102" s="110" t="s">
        <v>386</v>
      </c>
      <c r="B102" s="166">
        <v>909</v>
      </c>
      <c r="C102" s="30" t="s">
        <v>372</v>
      </c>
      <c r="D102" s="25"/>
      <c r="E102" s="25"/>
      <c r="F102" s="47"/>
      <c r="G102" s="188">
        <f>G103+G129</f>
        <v>304200</v>
      </c>
      <c r="H102" s="188">
        <f aca="true" t="shared" si="43" ref="H102:O102">H103+H129</f>
        <v>0</v>
      </c>
      <c r="I102" s="188">
        <f t="shared" si="43"/>
        <v>0</v>
      </c>
      <c r="J102" s="188">
        <f t="shared" si="43"/>
        <v>0</v>
      </c>
      <c r="K102" s="188">
        <f t="shared" si="43"/>
        <v>0</v>
      </c>
      <c r="L102" s="188">
        <f t="shared" si="43"/>
        <v>0</v>
      </c>
      <c r="M102" s="188">
        <f t="shared" si="43"/>
        <v>0</v>
      </c>
      <c r="N102" s="188">
        <f t="shared" si="43"/>
        <v>73500</v>
      </c>
      <c r="O102" s="188">
        <f t="shared" si="43"/>
        <v>377700</v>
      </c>
    </row>
    <row r="103" spans="1:15" ht="18.75" customHeight="1">
      <c r="A103" s="111" t="s">
        <v>186</v>
      </c>
      <c r="B103" s="167">
        <v>909</v>
      </c>
      <c r="C103" s="41" t="s">
        <v>372</v>
      </c>
      <c r="D103" s="3" t="s">
        <v>391</v>
      </c>
      <c r="E103" s="3"/>
      <c r="F103" s="29"/>
      <c r="G103" s="189">
        <f>G104</f>
        <v>304200</v>
      </c>
      <c r="H103" s="189">
        <f aca="true" t="shared" si="44" ref="H103:O103">H104</f>
        <v>0</v>
      </c>
      <c r="I103" s="189">
        <f t="shared" si="44"/>
        <v>0</v>
      </c>
      <c r="J103" s="189">
        <f t="shared" si="44"/>
        <v>0</v>
      </c>
      <c r="K103" s="189">
        <f t="shared" si="44"/>
        <v>0</v>
      </c>
      <c r="L103" s="189">
        <f t="shared" si="44"/>
        <v>0</v>
      </c>
      <c r="M103" s="189">
        <f t="shared" si="44"/>
        <v>0</v>
      </c>
      <c r="N103" s="189">
        <f t="shared" si="44"/>
        <v>0</v>
      </c>
      <c r="O103" s="189">
        <f t="shared" si="44"/>
        <v>304200</v>
      </c>
    </row>
    <row r="104" spans="1:15" ht="48.75" customHeight="1">
      <c r="A104" s="64" t="s">
        <v>430</v>
      </c>
      <c r="B104" s="154">
        <v>909</v>
      </c>
      <c r="C104" s="28" t="s">
        <v>372</v>
      </c>
      <c r="D104" s="5" t="s">
        <v>391</v>
      </c>
      <c r="E104" s="5" t="s">
        <v>246</v>
      </c>
      <c r="F104" s="10"/>
      <c r="G104" s="184">
        <f>G105</f>
        <v>304200</v>
      </c>
      <c r="H104" s="184">
        <f aca="true" t="shared" si="45" ref="H104:O104">H105</f>
        <v>0</v>
      </c>
      <c r="I104" s="184">
        <f t="shared" si="45"/>
        <v>0</v>
      </c>
      <c r="J104" s="184">
        <f t="shared" si="45"/>
        <v>0</v>
      </c>
      <c r="K104" s="184">
        <f t="shared" si="45"/>
        <v>0</v>
      </c>
      <c r="L104" s="184">
        <f t="shared" si="45"/>
        <v>0</v>
      </c>
      <c r="M104" s="184">
        <f t="shared" si="45"/>
        <v>0</v>
      </c>
      <c r="N104" s="184">
        <f t="shared" si="45"/>
        <v>0</v>
      </c>
      <c r="O104" s="184">
        <f t="shared" si="45"/>
        <v>304200</v>
      </c>
    </row>
    <row r="105" spans="1:15" ht="44.25" customHeight="1">
      <c r="A105" s="64" t="s">
        <v>431</v>
      </c>
      <c r="B105" s="154">
        <v>909</v>
      </c>
      <c r="C105" s="28" t="s">
        <v>372</v>
      </c>
      <c r="D105" s="5" t="s">
        <v>391</v>
      </c>
      <c r="E105" s="5" t="s">
        <v>253</v>
      </c>
      <c r="F105" s="10"/>
      <c r="G105" s="184">
        <f>G111</f>
        <v>304200</v>
      </c>
      <c r="H105" s="184">
        <f aca="true" t="shared" si="46" ref="H105:O105">H111</f>
        <v>0</v>
      </c>
      <c r="I105" s="184">
        <f t="shared" si="46"/>
        <v>0</v>
      </c>
      <c r="J105" s="184">
        <f t="shared" si="46"/>
        <v>0</v>
      </c>
      <c r="K105" s="184">
        <f t="shared" si="46"/>
        <v>0</v>
      </c>
      <c r="L105" s="184">
        <f t="shared" si="46"/>
        <v>0</v>
      </c>
      <c r="M105" s="184">
        <f t="shared" si="46"/>
        <v>0</v>
      </c>
      <c r="N105" s="184">
        <f t="shared" si="46"/>
        <v>0</v>
      </c>
      <c r="O105" s="184">
        <f t="shared" si="46"/>
        <v>304200</v>
      </c>
    </row>
    <row r="106" spans="1:15" ht="88.5" customHeight="1" hidden="1">
      <c r="A106" s="64" t="s">
        <v>228</v>
      </c>
      <c r="B106" s="154">
        <v>909</v>
      </c>
      <c r="C106" s="28" t="s">
        <v>372</v>
      </c>
      <c r="D106" s="5" t="s">
        <v>391</v>
      </c>
      <c r="E106" s="5" t="s">
        <v>311</v>
      </c>
      <c r="F106" s="10"/>
      <c r="G106" s="184">
        <f>G107</f>
        <v>0</v>
      </c>
      <c r="H106" s="226"/>
      <c r="I106" s="226"/>
      <c r="J106" s="82"/>
      <c r="K106" s="83"/>
      <c r="L106" s="8"/>
      <c r="M106" s="21"/>
      <c r="N106" s="85"/>
      <c r="O106" s="85"/>
    </row>
    <row r="107" spans="1:15" ht="114" customHeight="1" hidden="1">
      <c r="A107" s="89" t="s">
        <v>319</v>
      </c>
      <c r="B107" s="154">
        <v>909</v>
      </c>
      <c r="C107" s="28" t="s">
        <v>372</v>
      </c>
      <c r="D107" s="5" t="s">
        <v>391</v>
      </c>
      <c r="E107" s="5" t="s">
        <v>311</v>
      </c>
      <c r="F107" s="10" t="s">
        <v>290</v>
      </c>
      <c r="G107" s="184">
        <f>G108</f>
        <v>0</v>
      </c>
      <c r="H107" s="226"/>
      <c r="I107" s="226"/>
      <c r="J107" s="82"/>
      <c r="K107" s="83"/>
      <c r="L107" s="8"/>
      <c r="M107" s="21"/>
      <c r="N107" s="85"/>
      <c r="O107" s="85"/>
    </row>
    <row r="108" spans="1:15" ht="21.75" customHeight="1" hidden="1">
      <c r="A108" s="64" t="s">
        <v>320</v>
      </c>
      <c r="B108" s="154">
        <v>909</v>
      </c>
      <c r="C108" s="28" t="s">
        <v>372</v>
      </c>
      <c r="D108" s="5" t="s">
        <v>391</v>
      </c>
      <c r="E108" s="5" t="s">
        <v>311</v>
      </c>
      <c r="F108" s="10" t="s">
        <v>318</v>
      </c>
      <c r="G108" s="184"/>
      <c r="H108" s="226"/>
      <c r="I108" s="226"/>
      <c r="J108" s="82"/>
      <c r="K108" s="83"/>
      <c r="L108" s="8"/>
      <c r="M108" s="21"/>
      <c r="N108" s="85"/>
      <c r="O108" s="85"/>
    </row>
    <row r="109" spans="1:15" ht="39.75" customHeight="1" hidden="1">
      <c r="A109" s="86" t="s">
        <v>325</v>
      </c>
      <c r="B109" s="154">
        <v>909</v>
      </c>
      <c r="C109" s="28" t="s">
        <v>372</v>
      </c>
      <c r="D109" s="5" t="s">
        <v>391</v>
      </c>
      <c r="E109" s="5" t="s">
        <v>311</v>
      </c>
      <c r="F109" s="10" t="s">
        <v>358</v>
      </c>
      <c r="G109" s="184">
        <f>G110</f>
        <v>0</v>
      </c>
      <c r="H109" s="226"/>
      <c r="I109" s="226"/>
      <c r="J109" s="82"/>
      <c r="K109" s="83"/>
      <c r="L109" s="8"/>
      <c r="M109" s="21"/>
      <c r="N109" s="85"/>
      <c r="O109" s="85"/>
    </row>
    <row r="110" spans="1:15" ht="42.75" customHeight="1" hidden="1">
      <c r="A110" s="64" t="s">
        <v>357</v>
      </c>
      <c r="B110" s="154">
        <v>909</v>
      </c>
      <c r="C110" s="28" t="s">
        <v>372</v>
      </c>
      <c r="D110" s="5" t="s">
        <v>391</v>
      </c>
      <c r="E110" s="5" t="s">
        <v>311</v>
      </c>
      <c r="F110" s="10" t="s">
        <v>324</v>
      </c>
      <c r="G110" s="184"/>
      <c r="H110" s="226"/>
      <c r="I110" s="226"/>
      <c r="J110" s="82"/>
      <c r="K110" s="83"/>
      <c r="L110" s="8"/>
      <c r="M110" s="21"/>
      <c r="N110" s="85"/>
      <c r="O110" s="85"/>
    </row>
    <row r="111" spans="1:15" ht="29.25" customHeight="1">
      <c r="A111" s="64" t="s">
        <v>280</v>
      </c>
      <c r="B111" s="154">
        <v>909</v>
      </c>
      <c r="C111" s="28" t="s">
        <v>372</v>
      </c>
      <c r="D111" s="5" t="s">
        <v>391</v>
      </c>
      <c r="E111" s="5" t="s">
        <v>252</v>
      </c>
      <c r="F111" s="10"/>
      <c r="G111" s="184">
        <f>G112</f>
        <v>304200</v>
      </c>
      <c r="H111" s="184">
        <f aca="true" t="shared" si="47" ref="H111:O111">H112</f>
        <v>0</v>
      </c>
      <c r="I111" s="184">
        <f t="shared" si="47"/>
        <v>0</v>
      </c>
      <c r="J111" s="184">
        <f t="shared" si="47"/>
        <v>0</v>
      </c>
      <c r="K111" s="184">
        <f t="shared" si="47"/>
        <v>0</v>
      </c>
      <c r="L111" s="184">
        <f t="shared" si="47"/>
        <v>0</v>
      </c>
      <c r="M111" s="184">
        <f t="shared" si="47"/>
        <v>0</v>
      </c>
      <c r="N111" s="184">
        <f t="shared" si="47"/>
        <v>0</v>
      </c>
      <c r="O111" s="184">
        <f t="shared" si="47"/>
        <v>304200</v>
      </c>
    </row>
    <row r="112" spans="1:15" ht="81.75" customHeight="1">
      <c r="A112" s="112" t="s">
        <v>213</v>
      </c>
      <c r="B112" s="154">
        <v>909</v>
      </c>
      <c r="C112" s="28" t="s">
        <v>372</v>
      </c>
      <c r="D112" s="5" t="s">
        <v>391</v>
      </c>
      <c r="E112" s="5" t="s">
        <v>137</v>
      </c>
      <c r="F112" s="10"/>
      <c r="G112" s="184">
        <f>G113</f>
        <v>304200</v>
      </c>
      <c r="H112" s="184">
        <f aca="true" t="shared" si="48" ref="H112:O112">H113</f>
        <v>0</v>
      </c>
      <c r="I112" s="184">
        <f t="shared" si="48"/>
        <v>0</v>
      </c>
      <c r="J112" s="184">
        <f t="shared" si="48"/>
        <v>0</v>
      </c>
      <c r="K112" s="184">
        <f t="shared" si="48"/>
        <v>0</v>
      </c>
      <c r="L112" s="184">
        <f t="shared" si="48"/>
        <v>0</v>
      </c>
      <c r="M112" s="184">
        <f t="shared" si="48"/>
        <v>0</v>
      </c>
      <c r="N112" s="184">
        <f t="shared" si="48"/>
        <v>0</v>
      </c>
      <c r="O112" s="184">
        <f t="shared" si="48"/>
        <v>304200</v>
      </c>
    </row>
    <row r="113" spans="1:15" ht="21" customHeight="1">
      <c r="A113" s="89" t="s">
        <v>319</v>
      </c>
      <c r="B113" s="154">
        <v>909</v>
      </c>
      <c r="C113" s="28" t="s">
        <v>372</v>
      </c>
      <c r="D113" s="5" t="s">
        <v>391</v>
      </c>
      <c r="E113" s="5" t="s">
        <v>251</v>
      </c>
      <c r="F113" s="10" t="s">
        <v>290</v>
      </c>
      <c r="G113" s="184">
        <v>304200</v>
      </c>
      <c r="H113" s="226"/>
      <c r="I113" s="226"/>
      <c r="J113" s="82"/>
      <c r="K113" s="83"/>
      <c r="L113" s="8"/>
      <c r="M113" s="21"/>
      <c r="N113" s="85"/>
      <c r="O113" s="85">
        <f>G113+N113</f>
        <v>304200</v>
      </c>
    </row>
    <row r="114" spans="1:15" ht="34.5" customHeight="1" hidden="1">
      <c r="A114" s="64" t="s">
        <v>320</v>
      </c>
      <c r="B114" s="154">
        <v>909</v>
      </c>
      <c r="C114" s="28" t="s">
        <v>372</v>
      </c>
      <c r="D114" s="5" t="s">
        <v>391</v>
      </c>
      <c r="E114" s="5" t="s">
        <v>312</v>
      </c>
      <c r="F114" s="10" t="s">
        <v>318</v>
      </c>
      <c r="G114" s="184"/>
      <c r="H114" s="226"/>
      <c r="I114" s="226"/>
      <c r="J114" s="82"/>
      <c r="K114" s="83"/>
      <c r="L114" s="8"/>
      <c r="M114" s="21"/>
      <c r="N114" s="85"/>
      <c r="O114" s="85"/>
    </row>
    <row r="115" spans="1:15" ht="78" customHeight="1" hidden="1">
      <c r="A115" s="86" t="s">
        <v>325</v>
      </c>
      <c r="B115" s="154">
        <v>909</v>
      </c>
      <c r="C115" s="28" t="s">
        <v>372</v>
      </c>
      <c r="D115" s="5" t="s">
        <v>391</v>
      </c>
      <c r="E115" s="5" t="s">
        <v>312</v>
      </c>
      <c r="F115" s="10" t="s">
        <v>358</v>
      </c>
      <c r="G115" s="184">
        <f>G116</f>
        <v>0</v>
      </c>
      <c r="H115" s="226"/>
      <c r="I115" s="226"/>
      <c r="J115" s="82"/>
      <c r="K115" s="83"/>
      <c r="L115" s="8"/>
      <c r="M115" s="21"/>
      <c r="N115" s="85"/>
      <c r="O115" s="85"/>
    </row>
    <row r="116" spans="1:15" ht="92.25" customHeight="1" hidden="1">
      <c r="A116" s="64" t="s">
        <v>357</v>
      </c>
      <c r="B116" s="154">
        <v>909</v>
      </c>
      <c r="C116" s="28" t="s">
        <v>372</v>
      </c>
      <c r="D116" s="5" t="s">
        <v>391</v>
      </c>
      <c r="E116" s="5" t="s">
        <v>312</v>
      </c>
      <c r="F116" s="10" t="s">
        <v>324</v>
      </c>
      <c r="G116" s="184"/>
      <c r="H116" s="226"/>
      <c r="I116" s="226"/>
      <c r="J116" s="82"/>
      <c r="K116" s="83"/>
      <c r="L116" s="8"/>
      <c r="M116" s="21"/>
      <c r="N116" s="85"/>
      <c r="O116" s="85"/>
    </row>
    <row r="117" spans="1:15" ht="15.75" customHeight="1" hidden="1">
      <c r="A117" s="64" t="s">
        <v>229</v>
      </c>
      <c r="B117" s="154">
        <v>909</v>
      </c>
      <c r="C117" s="28" t="s">
        <v>372</v>
      </c>
      <c r="D117" s="5" t="s">
        <v>391</v>
      </c>
      <c r="E117" s="5" t="s">
        <v>313</v>
      </c>
      <c r="F117" s="10"/>
      <c r="G117" s="184">
        <f>G118</f>
        <v>0</v>
      </c>
      <c r="H117" s="226"/>
      <c r="I117" s="226"/>
      <c r="J117" s="82"/>
      <c r="K117" s="83"/>
      <c r="L117" s="8"/>
      <c r="M117" s="21"/>
      <c r="N117" s="85"/>
      <c r="O117" s="85"/>
    </row>
    <row r="118" spans="1:15" ht="29.25" customHeight="1" hidden="1">
      <c r="A118" s="89" t="s">
        <v>319</v>
      </c>
      <c r="B118" s="154">
        <v>909</v>
      </c>
      <c r="C118" s="28" t="s">
        <v>372</v>
      </c>
      <c r="D118" s="5" t="s">
        <v>391</v>
      </c>
      <c r="E118" s="5" t="s">
        <v>313</v>
      </c>
      <c r="F118" s="10" t="s">
        <v>290</v>
      </c>
      <c r="G118" s="184">
        <f>G119</f>
        <v>0</v>
      </c>
      <c r="H118" s="226"/>
      <c r="I118" s="226"/>
      <c r="J118" s="82"/>
      <c r="K118" s="83"/>
      <c r="L118" s="8"/>
      <c r="M118" s="21"/>
      <c r="N118" s="85"/>
      <c r="O118" s="85"/>
    </row>
    <row r="119" spans="1:15" ht="24" customHeight="1" hidden="1">
      <c r="A119" s="64" t="s">
        <v>320</v>
      </c>
      <c r="B119" s="154">
        <v>909</v>
      </c>
      <c r="C119" s="28" t="s">
        <v>372</v>
      </c>
      <c r="D119" s="5" t="s">
        <v>391</v>
      </c>
      <c r="E119" s="5" t="s">
        <v>313</v>
      </c>
      <c r="F119" s="10" t="s">
        <v>318</v>
      </c>
      <c r="G119" s="184"/>
      <c r="H119" s="226"/>
      <c r="I119" s="226"/>
      <c r="J119" s="82"/>
      <c r="K119" s="83"/>
      <c r="L119" s="8"/>
      <c r="M119" s="21"/>
      <c r="N119" s="85"/>
      <c r="O119" s="85"/>
    </row>
    <row r="120" spans="1:15" ht="19.5" customHeight="1" hidden="1">
      <c r="A120" s="86" t="s">
        <v>325</v>
      </c>
      <c r="B120" s="154">
        <v>909</v>
      </c>
      <c r="C120" s="28" t="s">
        <v>372</v>
      </c>
      <c r="D120" s="5" t="s">
        <v>391</v>
      </c>
      <c r="E120" s="5" t="s">
        <v>313</v>
      </c>
      <c r="F120" s="10" t="s">
        <v>358</v>
      </c>
      <c r="G120" s="184">
        <f>G121</f>
        <v>0</v>
      </c>
      <c r="H120" s="226"/>
      <c r="I120" s="226"/>
      <c r="J120" s="73"/>
      <c r="K120" s="74"/>
      <c r="L120" s="9"/>
      <c r="M120" s="9"/>
      <c r="N120" s="85"/>
      <c r="O120" s="85"/>
    </row>
    <row r="121" spans="1:15" ht="33.75" customHeight="1" hidden="1">
      <c r="A121" s="64" t="s">
        <v>357</v>
      </c>
      <c r="B121" s="154">
        <v>909</v>
      </c>
      <c r="C121" s="28" t="s">
        <v>372</v>
      </c>
      <c r="D121" s="5" t="s">
        <v>391</v>
      </c>
      <c r="E121" s="5" t="s">
        <v>313</v>
      </c>
      <c r="F121" s="10" t="s">
        <v>324</v>
      </c>
      <c r="G121" s="184"/>
      <c r="H121" s="226"/>
      <c r="I121" s="226"/>
      <c r="J121" s="73"/>
      <c r="K121" s="74"/>
      <c r="L121" s="9"/>
      <c r="M121" s="9"/>
      <c r="N121" s="85"/>
      <c r="O121" s="85"/>
    </row>
    <row r="122" spans="1:15" ht="19.5" customHeight="1" hidden="1">
      <c r="A122" s="87" t="s">
        <v>351</v>
      </c>
      <c r="B122" s="4">
        <v>909</v>
      </c>
      <c r="C122" s="215" t="s">
        <v>372</v>
      </c>
      <c r="D122" s="3" t="s">
        <v>288</v>
      </c>
      <c r="E122" s="3"/>
      <c r="F122" s="29"/>
      <c r="G122" s="189">
        <f>G123</f>
        <v>0</v>
      </c>
      <c r="H122" s="232"/>
      <c r="I122" s="232"/>
      <c r="J122" s="73"/>
      <c r="K122" s="74"/>
      <c r="L122" s="9"/>
      <c r="M122" s="9"/>
      <c r="N122" s="85"/>
      <c r="O122" s="85"/>
    </row>
    <row r="123" spans="1:15" ht="44.25" customHeight="1" hidden="1">
      <c r="A123" s="87" t="s">
        <v>226</v>
      </c>
      <c r="B123" s="154">
        <v>909</v>
      </c>
      <c r="C123" s="46" t="s">
        <v>372</v>
      </c>
      <c r="D123" s="5" t="s">
        <v>288</v>
      </c>
      <c r="E123" s="5" t="s">
        <v>246</v>
      </c>
      <c r="F123" s="10"/>
      <c r="G123" s="184">
        <f>G124</f>
        <v>0</v>
      </c>
      <c r="H123" s="226"/>
      <c r="I123" s="226"/>
      <c r="J123" s="73"/>
      <c r="K123" s="74"/>
      <c r="L123" s="9"/>
      <c r="M123" s="9"/>
      <c r="N123" s="85"/>
      <c r="O123" s="85"/>
    </row>
    <row r="124" spans="1:15" ht="49.5" customHeight="1" hidden="1">
      <c r="A124" s="64" t="s">
        <v>140</v>
      </c>
      <c r="B124" s="154">
        <v>909</v>
      </c>
      <c r="C124" s="46" t="s">
        <v>372</v>
      </c>
      <c r="D124" s="5" t="s">
        <v>288</v>
      </c>
      <c r="E124" s="5" t="s">
        <v>141</v>
      </c>
      <c r="F124" s="10"/>
      <c r="G124" s="184">
        <f>G125</f>
        <v>0</v>
      </c>
      <c r="H124" s="226"/>
      <c r="I124" s="226"/>
      <c r="J124" s="73"/>
      <c r="K124" s="74"/>
      <c r="L124" s="9"/>
      <c r="M124" s="9"/>
      <c r="N124" s="85"/>
      <c r="O124" s="85"/>
    </row>
    <row r="125" spans="1:15" ht="49.5" customHeight="1" hidden="1">
      <c r="A125" s="87" t="s">
        <v>142</v>
      </c>
      <c r="B125" s="154">
        <v>909</v>
      </c>
      <c r="C125" s="46" t="s">
        <v>372</v>
      </c>
      <c r="D125" s="5" t="s">
        <v>288</v>
      </c>
      <c r="E125" s="5" t="s">
        <v>143</v>
      </c>
      <c r="F125" s="10"/>
      <c r="G125" s="184">
        <f>G126</f>
        <v>0</v>
      </c>
      <c r="H125" s="226"/>
      <c r="I125" s="226"/>
      <c r="J125" s="73"/>
      <c r="K125" s="74"/>
      <c r="L125" s="9"/>
      <c r="M125" s="9"/>
      <c r="N125" s="85"/>
      <c r="O125" s="85"/>
    </row>
    <row r="126" spans="1:15" ht="45.75" customHeight="1" hidden="1">
      <c r="A126" s="87" t="s">
        <v>144</v>
      </c>
      <c r="B126" s="154">
        <v>909</v>
      </c>
      <c r="C126" s="46" t="s">
        <v>372</v>
      </c>
      <c r="D126" s="5" t="s">
        <v>288</v>
      </c>
      <c r="E126" s="5" t="s">
        <v>145</v>
      </c>
      <c r="F126" s="10"/>
      <c r="G126" s="184">
        <f>G127</f>
        <v>0</v>
      </c>
      <c r="H126" s="226"/>
      <c r="I126" s="226"/>
      <c r="J126" s="73"/>
      <c r="K126" s="74"/>
      <c r="L126" s="9"/>
      <c r="M126" s="9"/>
      <c r="N126" s="85"/>
      <c r="O126" s="85"/>
    </row>
    <row r="127" spans="1:15" ht="20.25" customHeight="1" hidden="1">
      <c r="A127" s="113" t="s">
        <v>319</v>
      </c>
      <c r="B127" s="154">
        <v>909</v>
      </c>
      <c r="C127" s="46" t="s">
        <v>372</v>
      </c>
      <c r="D127" s="5" t="s">
        <v>288</v>
      </c>
      <c r="E127" s="5" t="s">
        <v>145</v>
      </c>
      <c r="F127" s="10" t="s">
        <v>290</v>
      </c>
      <c r="G127" s="184"/>
      <c r="H127" s="226"/>
      <c r="I127" s="226"/>
      <c r="J127" s="73"/>
      <c r="K127" s="74"/>
      <c r="L127" s="9"/>
      <c r="M127" s="9"/>
      <c r="N127" s="85"/>
      <c r="O127" s="85"/>
    </row>
    <row r="128" spans="1:15" ht="19.5" customHeight="1" hidden="1">
      <c r="A128" s="87" t="s">
        <v>320</v>
      </c>
      <c r="B128" s="159"/>
      <c r="C128" s="46" t="s">
        <v>372</v>
      </c>
      <c r="D128" s="5" t="s">
        <v>288</v>
      </c>
      <c r="E128" s="5" t="s">
        <v>146</v>
      </c>
      <c r="F128" s="10" t="s">
        <v>318</v>
      </c>
      <c r="G128" s="184">
        <v>0.5</v>
      </c>
      <c r="H128" s="226"/>
      <c r="I128" s="226"/>
      <c r="J128" s="73"/>
      <c r="K128" s="74"/>
      <c r="L128" s="9"/>
      <c r="M128" s="9"/>
      <c r="N128" s="85"/>
      <c r="O128" s="85"/>
    </row>
    <row r="129" spans="1:15" ht="19.5" customHeight="1">
      <c r="A129" s="216" t="s">
        <v>351</v>
      </c>
      <c r="B129" s="247">
        <v>909</v>
      </c>
      <c r="C129" s="215" t="s">
        <v>372</v>
      </c>
      <c r="D129" s="3" t="s">
        <v>288</v>
      </c>
      <c r="E129" s="3"/>
      <c r="F129" s="29"/>
      <c r="G129" s="189">
        <f>G130</f>
        <v>0</v>
      </c>
      <c r="H129" s="189">
        <f aca="true" t="shared" si="49" ref="H129:O129">H130</f>
        <v>0</v>
      </c>
      <c r="I129" s="189">
        <f t="shared" si="49"/>
        <v>0</v>
      </c>
      <c r="J129" s="189">
        <f t="shared" si="49"/>
        <v>0</v>
      </c>
      <c r="K129" s="189">
        <f t="shared" si="49"/>
        <v>0</v>
      </c>
      <c r="L129" s="189">
        <f t="shared" si="49"/>
        <v>0</v>
      </c>
      <c r="M129" s="189">
        <f t="shared" si="49"/>
        <v>0</v>
      </c>
      <c r="N129" s="189">
        <f t="shared" si="49"/>
        <v>73500</v>
      </c>
      <c r="O129" s="189">
        <f t="shared" si="49"/>
        <v>73500</v>
      </c>
    </row>
    <row r="130" spans="1:15" ht="54.75" customHeight="1">
      <c r="A130" s="87" t="s">
        <v>432</v>
      </c>
      <c r="B130" s="159">
        <v>909</v>
      </c>
      <c r="C130" s="46" t="s">
        <v>372</v>
      </c>
      <c r="D130" s="5" t="s">
        <v>288</v>
      </c>
      <c r="E130" s="5" t="s">
        <v>22</v>
      </c>
      <c r="F130" s="10"/>
      <c r="G130" s="184">
        <f>G131</f>
        <v>0</v>
      </c>
      <c r="H130" s="184">
        <f aca="true" t="shared" si="50" ref="H130:O130">H131</f>
        <v>0</v>
      </c>
      <c r="I130" s="184">
        <f t="shared" si="50"/>
        <v>0</v>
      </c>
      <c r="J130" s="184">
        <f t="shared" si="50"/>
        <v>0</v>
      </c>
      <c r="K130" s="184">
        <f t="shared" si="50"/>
        <v>0</v>
      </c>
      <c r="L130" s="184">
        <f t="shared" si="50"/>
        <v>0</v>
      </c>
      <c r="M130" s="184">
        <f t="shared" si="50"/>
        <v>0</v>
      </c>
      <c r="N130" s="184">
        <f t="shared" si="50"/>
        <v>73500</v>
      </c>
      <c r="O130" s="184">
        <f t="shared" si="50"/>
        <v>73500</v>
      </c>
    </row>
    <row r="131" spans="1:15" ht="50.25" customHeight="1">
      <c r="A131" s="87" t="s">
        <v>343</v>
      </c>
      <c r="B131" s="159">
        <v>909</v>
      </c>
      <c r="C131" s="46" t="s">
        <v>372</v>
      </c>
      <c r="D131" s="5" t="s">
        <v>288</v>
      </c>
      <c r="E131" s="5" t="s">
        <v>24</v>
      </c>
      <c r="F131" s="10"/>
      <c r="G131" s="184">
        <f>G132</f>
        <v>0</v>
      </c>
      <c r="H131" s="184">
        <f aca="true" t="shared" si="51" ref="H131:O131">H132</f>
        <v>0</v>
      </c>
      <c r="I131" s="184">
        <f t="shared" si="51"/>
        <v>0</v>
      </c>
      <c r="J131" s="184">
        <f t="shared" si="51"/>
        <v>0</v>
      </c>
      <c r="K131" s="184">
        <f t="shared" si="51"/>
        <v>0</v>
      </c>
      <c r="L131" s="184">
        <f t="shared" si="51"/>
        <v>0</v>
      </c>
      <c r="M131" s="184">
        <f t="shared" si="51"/>
        <v>0</v>
      </c>
      <c r="N131" s="184">
        <f t="shared" si="51"/>
        <v>73500</v>
      </c>
      <c r="O131" s="184">
        <f t="shared" si="51"/>
        <v>73500</v>
      </c>
    </row>
    <row r="132" spans="1:15" ht="67.5" customHeight="1">
      <c r="A132" s="87" t="s">
        <v>23</v>
      </c>
      <c r="B132" s="159">
        <v>909</v>
      </c>
      <c r="C132" s="46" t="s">
        <v>372</v>
      </c>
      <c r="D132" s="5" t="s">
        <v>288</v>
      </c>
      <c r="E132" s="5" t="s">
        <v>25</v>
      </c>
      <c r="F132" s="10"/>
      <c r="G132" s="184">
        <f>G133</f>
        <v>0</v>
      </c>
      <c r="H132" s="184">
        <f aca="true" t="shared" si="52" ref="H132:O132">H133</f>
        <v>0</v>
      </c>
      <c r="I132" s="184">
        <f t="shared" si="52"/>
        <v>0</v>
      </c>
      <c r="J132" s="184">
        <f t="shared" si="52"/>
        <v>0</v>
      </c>
      <c r="K132" s="184">
        <f t="shared" si="52"/>
        <v>0</v>
      </c>
      <c r="L132" s="184">
        <f t="shared" si="52"/>
        <v>0</v>
      </c>
      <c r="M132" s="184">
        <f t="shared" si="52"/>
        <v>0</v>
      </c>
      <c r="N132" s="184">
        <f t="shared" si="52"/>
        <v>73500</v>
      </c>
      <c r="O132" s="184">
        <f t="shared" si="52"/>
        <v>73500</v>
      </c>
    </row>
    <row r="133" spans="1:15" ht="19.5" customHeight="1">
      <c r="A133" s="89" t="s">
        <v>319</v>
      </c>
      <c r="B133" s="159">
        <v>909</v>
      </c>
      <c r="C133" s="46" t="s">
        <v>372</v>
      </c>
      <c r="D133" s="5" t="s">
        <v>288</v>
      </c>
      <c r="E133" s="5" t="s">
        <v>25</v>
      </c>
      <c r="F133" s="10" t="s">
        <v>290</v>
      </c>
      <c r="G133" s="184">
        <v>0</v>
      </c>
      <c r="H133" s="226"/>
      <c r="I133" s="226"/>
      <c r="J133" s="73"/>
      <c r="K133" s="74"/>
      <c r="L133" s="9"/>
      <c r="M133" s="9"/>
      <c r="N133" s="184">
        <v>73500</v>
      </c>
      <c r="O133" s="85">
        <f>G133+N133</f>
        <v>73500</v>
      </c>
    </row>
    <row r="134" spans="1:15" ht="26.25" customHeight="1">
      <c r="A134" s="75" t="s">
        <v>379</v>
      </c>
      <c r="B134" s="153">
        <v>909</v>
      </c>
      <c r="C134" s="25" t="s">
        <v>369</v>
      </c>
      <c r="D134" s="25"/>
      <c r="E134" s="25"/>
      <c r="F134" s="25"/>
      <c r="G134" s="188">
        <f>G178</f>
        <v>307967.6</v>
      </c>
      <c r="H134" s="188">
        <f aca="true" t="shared" si="53" ref="H134:O134">H178</f>
        <v>0</v>
      </c>
      <c r="I134" s="188">
        <f t="shared" si="53"/>
        <v>0</v>
      </c>
      <c r="J134" s="188">
        <f t="shared" si="53"/>
        <v>0</v>
      </c>
      <c r="K134" s="188">
        <f t="shared" si="53"/>
        <v>0</v>
      </c>
      <c r="L134" s="188">
        <f t="shared" si="53"/>
        <v>0</v>
      </c>
      <c r="M134" s="188">
        <f t="shared" si="53"/>
        <v>0</v>
      </c>
      <c r="N134" s="188">
        <f t="shared" si="53"/>
        <v>0</v>
      </c>
      <c r="O134" s="188">
        <f t="shared" si="53"/>
        <v>307967.6</v>
      </c>
    </row>
    <row r="135" spans="1:17" ht="24" customHeight="1" hidden="1">
      <c r="A135" s="114" t="s">
        <v>373</v>
      </c>
      <c r="B135" s="169"/>
      <c r="C135" s="43" t="s">
        <v>369</v>
      </c>
      <c r="D135" s="43" t="s">
        <v>367</v>
      </c>
      <c r="E135" s="43"/>
      <c r="F135" s="43"/>
      <c r="G135" s="191">
        <f>G136</f>
        <v>0</v>
      </c>
      <c r="H135" s="234"/>
      <c r="I135" s="234"/>
      <c r="J135" s="33"/>
      <c r="K135" s="18"/>
      <c r="L135" s="7"/>
      <c r="M135" s="16"/>
      <c r="N135" s="105"/>
      <c r="O135" s="115"/>
      <c r="Q135" s="22"/>
    </row>
    <row r="136" spans="1:15" ht="33.75" customHeight="1" hidden="1">
      <c r="A136" s="116" t="s">
        <v>322</v>
      </c>
      <c r="B136" s="170"/>
      <c r="C136" s="42" t="s">
        <v>369</v>
      </c>
      <c r="D136" s="42" t="s">
        <v>367</v>
      </c>
      <c r="E136" s="42" t="s">
        <v>321</v>
      </c>
      <c r="F136" s="42"/>
      <c r="G136" s="192">
        <f>G137</f>
        <v>0</v>
      </c>
      <c r="H136" s="235"/>
      <c r="I136" s="235"/>
      <c r="J136" s="33"/>
      <c r="K136" s="18"/>
      <c r="L136" s="7"/>
      <c r="M136" s="7"/>
      <c r="N136" s="105"/>
      <c r="O136" s="117"/>
    </row>
    <row r="137" spans="1:15" ht="24" customHeight="1" hidden="1">
      <c r="A137" s="118" t="s">
        <v>323</v>
      </c>
      <c r="B137" s="171"/>
      <c r="C137" s="42" t="s">
        <v>369</v>
      </c>
      <c r="D137" s="42" t="s">
        <v>367</v>
      </c>
      <c r="E137" s="42" t="s">
        <v>326</v>
      </c>
      <c r="F137" s="42"/>
      <c r="G137" s="192">
        <f>G138+G143+G148</f>
        <v>0</v>
      </c>
      <c r="H137" s="235"/>
      <c r="I137" s="235"/>
      <c r="J137" s="33"/>
      <c r="K137" s="18"/>
      <c r="L137" s="7"/>
      <c r="M137" s="7"/>
      <c r="N137" s="105"/>
      <c r="O137" s="117"/>
    </row>
    <row r="138" spans="1:15" ht="18" customHeight="1" hidden="1">
      <c r="A138" s="119" t="s">
        <v>328</v>
      </c>
      <c r="B138" s="172"/>
      <c r="C138" s="42" t="s">
        <v>369</v>
      </c>
      <c r="D138" s="42" t="s">
        <v>367</v>
      </c>
      <c r="E138" s="42" t="s">
        <v>327</v>
      </c>
      <c r="F138" s="42"/>
      <c r="G138" s="192">
        <f>G139+G141</f>
        <v>0</v>
      </c>
      <c r="H138" s="235"/>
      <c r="I138" s="235"/>
      <c r="J138" s="33"/>
      <c r="K138" s="18"/>
      <c r="L138" s="7"/>
      <c r="M138" s="7"/>
      <c r="N138" s="105"/>
      <c r="O138" s="117"/>
    </row>
    <row r="139" spans="1:15" ht="33.75" customHeight="1" hidden="1">
      <c r="A139" s="119" t="s">
        <v>319</v>
      </c>
      <c r="B139" s="172"/>
      <c r="C139" s="42" t="s">
        <v>369</v>
      </c>
      <c r="D139" s="42" t="s">
        <v>367</v>
      </c>
      <c r="E139" s="42" t="s">
        <v>327</v>
      </c>
      <c r="F139" s="42" t="s">
        <v>290</v>
      </c>
      <c r="G139" s="192">
        <f>G140</f>
        <v>0</v>
      </c>
      <c r="H139" s="235"/>
      <c r="I139" s="235"/>
      <c r="J139" s="33"/>
      <c r="K139" s="18"/>
      <c r="L139" s="7"/>
      <c r="M139" s="7"/>
      <c r="N139" s="105"/>
      <c r="O139" s="117"/>
    </row>
    <row r="140" spans="1:15" ht="18" customHeight="1" hidden="1">
      <c r="A140" s="118" t="s">
        <v>320</v>
      </c>
      <c r="B140" s="171"/>
      <c r="C140" s="42" t="s">
        <v>369</v>
      </c>
      <c r="D140" s="42" t="s">
        <v>367</v>
      </c>
      <c r="E140" s="42" t="s">
        <v>327</v>
      </c>
      <c r="F140" s="42" t="s">
        <v>318</v>
      </c>
      <c r="G140" s="192"/>
      <c r="H140" s="235"/>
      <c r="I140" s="235"/>
      <c r="J140" s="33"/>
      <c r="K140" s="18"/>
      <c r="L140" s="7"/>
      <c r="M140" s="7"/>
      <c r="N140" s="105"/>
      <c r="O140" s="117"/>
    </row>
    <row r="141" spans="1:15" ht="31.5" hidden="1">
      <c r="A141" s="120" t="s">
        <v>325</v>
      </c>
      <c r="B141" s="173"/>
      <c r="C141" s="42" t="s">
        <v>369</v>
      </c>
      <c r="D141" s="42" t="s">
        <v>367</v>
      </c>
      <c r="E141" s="42" t="s">
        <v>327</v>
      </c>
      <c r="F141" s="42" t="s">
        <v>358</v>
      </c>
      <c r="G141" s="192">
        <f>G142</f>
        <v>0</v>
      </c>
      <c r="H141" s="236"/>
      <c r="I141" s="236"/>
      <c r="J141" s="121"/>
      <c r="K141" s="122"/>
      <c r="L141" s="9"/>
      <c r="M141" s="23"/>
      <c r="N141" s="105"/>
      <c r="O141" s="117"/>
    </row>
    <row r="142" spans="1:15" ht="18.75" hidden="1">
      <c r="A142" s="118" t="s">
        <v>357</v>
      </c>
      <c r="B142" s="171"/>
      <c r="C142" s="42" t="s">
        <v>369</v>
      </c>
      <c r="D142" s="42" t="s">
        <v>367</v>
      </c>
      <c r="E142" s="42" t="s">
        <v>327</v>
      </c>
      <c r="F142" s="42" t="s">
        <v>324</v>
      </c>
      <c r="G142" s="192"/>
      <c r="H142" s="236"/>
      <c r="I142" s="236"/>
      <c r="J142" s="121"/>
      <c r="K142" s="122"/>
      <c r="L142" s="9"/>
      <c r="M142" s="23"/>
      <c r="N142" s="105"/>
      <c r="O142" s="117"/>
    </row>
    <row r="143" spans="1:15" ht="18.75" hidden="1">
      <c r="A143" s="118" t="s">
        <v>330</v>
      </c>
      <c r="B143" s="171"/>
      <c r="C143" s="42" t="s">
        <v>369</v>
      </c>
      <c r="D143" s="42" t="s">
        <v>367</v>
      </c>
      <c r="E143" s="42" t="s">
        <v>329</v>
      </c>
      <c r="F143" s="42"/>
      <c r="G143" s="192">
        <f>G144+G146</f>
        <v>0</v>
      </c>
      <c r="H143" s="236"/>
      <c r="I143" s="236"/>
      <c r="J143" s="121"/>
      <c r="K143" s="122"/>
      <c r="L143" s="9"/>
      <c r="M143" s="23"/>
      <c r="N143" s="105"/>
      <c r="O143" s="117"/>
    </row>
    <row r="144" spans="1:15" ht="18.75" hidden="1">
      <c r="A144" s="119" t="s">
        <v>319</v>
      </c>
      <c r="B144" s="172"/>
      <c r="C144" s="42" t="s">
        <v>369</v>
      </c>
      <c r="D144" s="42" t="s">
        <v>367</v>
      </c>
      <c r="E144" s="42" t="s">
        <v>329</v>
      </c>
      <c r="F144" s="42" t="s">
        <v>290</v>
      </c>
      <c r="G144" s="192">
        <f>G145</f>
        <v>0</v>
      </c>
      <c r="H144" s="236"/>
      <c r="I144" s="236"/>
      <c r="J144" s="121"/>
      <c r="K144" s="122"/>
      <c r="L144" s="9"/>
      <c r="M144" s="23"/>
      <c r="N144" s="105"/>
      <c r="O144" s="117"/>
    </row>
    <row r="145" spans="1:15" ht="85.5" customHeight="1" hidden="1">
      <c r="A145" s="118" t="s">
        <v>320</v>
      </c>
      <c r="B145" s="171"/>
      <c r="C145" s="42" t="s">
        <v>369</v>
      </c>
      <c r="D145" s="42" t="s">
        <v>367</v>
      </c>
      <c r="E145" s="42" t="s">
        <v>329</v>
      </c>
      <c r="F145" s="42" t="s">
        <v>318</v>
      </c>
      <c r="G145" s="192"/>
      <c r="H145" s="236"/>
      <c r="I145" s="236"/>
      <c r="J145" s="121"/>
      <c r="K145" s="122"/>
      <c r="L145" s="9"/>
      <c r="M145" s="23"/>
      <c r="N145" s="105"/>
      <c r="O145" s="117"/>
    </row>
    <row r="146" spans="1:15" ht="31.5" hidden="1">
      <c r="A146" s="120" t="s">
        <v>325</v>
      </c>
      <c r="B146" s="173"/>
      <c r="C146" s="42" t="s">
        <v>369</v>
      </c>
      <c r="D146" s="42" t="s">
        <v>367</v>
      </c>
      <c r="E146" s="42" t="s">
        <v>329</v>
      </c>
      <c r="F146" s="42" t="s">
        <v>358</v>
      </c>
      <c r="G146" s="192">
        <f>G147</f>
        <v>0</v>
      </c>
      <c r="H146" s="236"/>
      <c r="I146" s="236"/>
      <c r="J146" s="121"/>
      <c r="K146" s="122"/>
      <c r="L146" s="9"/>
      <c r="M146" s="23"/>
      <c r="N146" s="105"/>
      <c r="O146" s="117"/>
    </row>
    <row r="147" spans="1:15" ht="18.75" hidden="1">
      <c r="A147" s="118" t="s">
        <v>357</v>
      </c>
      <c r="B147" s="171"/>
      <c r="C147" s="42" t="s">
        <v>369</v>
      </c>
      <c r="D147" s="42" t="s">
        <v>367</v>
      </c>
      <c r="E147" s="42" t="s">
        <v>329</v>
      </c>
      <c r="F147" s="42" t="s">
        <v>324</v>
      </c>
      <c r="G147" s="192"/>
      <c r="H147" s="236"/>
      <c r="I147" s="236"/>
      <c r="J147" s="121"/>
      <c r="K147" s="122"/>
      <c r="L147" s="9"/>
      <c r="M147" s="23"/>
      <c r="N147" s="105"/>
      <c r="O147" s="117"/>
    </row>
    <row r="148" spans="1:15" ht="18.75" customHeight="1" hidden="1">
      <c r="A148" s="118" t="s">
        <v>147</v>
      </c>
      <c r="B148" s="171"/>
      <c r="C148" s="42" t="s">
        <v>369</v>
      </c>
      <c r="D148" s="42" t="s">
        <v>367</v>
      </c>
      <c r="E148" s="42" t="s">
        <v>331</v>
      </c>
      <c r="F148" s="42"/>
      <c r="G148" s="192">
        <f>G149+G151</f>
        <v>0</v>
      </c>
      <c r="H148" s="236"/>
      <c r="I148" s="236"/>
      <c r="J148" s="121"/>
      <c r="K148" s="122"/>
      <c r="L148" s="9"/>
      <c r="M148" s="23"/>
      <c r="N148" s="105"/>
      <c r="O148" s="117"/>
    </row>
    <row r="149" spans="1:15" ht="18.75" hidden="1">
      <c r="A149" s="119" t="s">
        <v>319</v>
      </c>
      <c r="B149" s="172"/>
      <c r="C149" s="42" t="s">
        <v>369</v>
      </c>
      <c r="D149" s="42" t="s">
        <v>367</v>
      </c>
      <c r="E149" s="42" t="s">
        <v>331</v>
      </c>
      <c r="F149" s="42" t="s">
        <v>290</v>
      </c>
      <c r="G149" s="192">
        <f>G150</f>
        <v>0</v>
      </c>
      <c r="H149" s="236"/>
      <c r="I149" s="236"/>
      <c r="J149" s="123" t="e">
        <f>#REF!</f>
        <v>#REF!</v>
      </c>
      <c r="K149" s="124" t="e">
        <f>#REF!</f>
        <v>#REF!</v>
      </c>
      <c r="L149" s="6"/>
      <c r="M149" s="23"/>
      <c r="N149" s="105"/>
      <c r="O149" s="117"/>
    </row>
    <row r="150" spans="1:15" ht="31.5" hidden="1">
      <c r="A150" s="118" t="s">
        <v>320</v>
      </c>
      <c r="B150" s="171"/>
      <c r="C150" s="42" t="s">
        <v>369</v>
      </c>
      <c r="D150" s="42" t="s">
        <v>367</v>
      </c>
      <c r="E150" s="42" t="s">
        <v>331</v>
      </c>
      <c r="F150" s="42" t="s">
        <v>318</v>
      </c>
      <c r="G150" s="192"/>
      <c r="H150" s="235"/>
      <c r="I150" s="235"/>
      <c r="J150" s="33"/>
      <c r="K150" s="18"/>
      <c r="L150" s="7"/>
      <c r="M150" s="7"/>
      <c r="N150" s="105"/>
      <c r="O150" s="117"/>
    </row>
    <row r="151" spans="1:15" ht="21" customHeight="1" hidden="1">
      <c r="A151" s="120" t="s">
        <v>325</v>
      </c>
      <c r="B151" s="173"/>
      <c r="C151" s="42" t="s">
        <v>369</v>
      </c>
      <c r="D151" s="42" t="s">
        <v>367</v>
      </c>
      <c r="E151" s="42" t="s">
        <v>331</v>
      </c>
      <c r="F151" s="42" t="s">
        <v>358</v>
      </c>
      <c r="G151" s="192">
        <f>G152</f>
        <v>0</v>
      </c>
      <c r="H151" s="235"/>
      <c r="I151" s="235"/>
      <c r="J151" s="33"/>
      <c r="K151" s="18"/>
      <c r="L151" s="7"/>
      <c r="M151" s="7"/>
      <c r="N151" s="105"/>
      <c r="O151" s="117"/>
    </row>
    <row r="152" spans="1:15" ht="36.75" customHeight="1" hidden="1">
      <c r="A152" s="118" t="s">
        <v>357</v>
      </c>
      <c r="B152" s="171"/>
      <c r="C152" s="42" t="s">
        <v>369</v>
      </c>
      <c r="D152" s="42" t="s">
        <v>367</v>
      </c>
      <c r="E152" s="42" t="s">
        <v>331</v>
      </c>
      <c r="F152" s="42" t="s">
        <v>324</v>
      </c>
      <c r="G152" s="192"/>
      <c r="H152" s="235"/>
      <c r="I152" s="235"/>
      <c r="J152" s="33"/>
      <c r="K152" s="18"/>
      <c r="L152" s="7"/>
      <c r="M152" s="7"/>
      <c r="N152" s="105"/>
      <c r="O152" s="117"/>
    </row>
    <row r="153" spans="1:15" ht="36.75" customHeight="1" hidden="1">
      <c r="A153" s="76" t="s">
        <v>374</v>
      </c>
      <c r="B153" s="16"/>
      <c r="C153" s="15" t="s">
        <v>369</v>
      </c>
      <c r="D153" s="15" t="s">
        <v>370</v>
      </c>
      <c r="E153" s="15"/>
      <c r="F153" s="15"/>
      <c r="G153" s="183">
        <f>G154</f>
        <v>0</v>
      </c>
      <c r="H153" s="230"/>
      <c r="I153" s="230"/>
      <c r="J153" s="33"/>
      <c r="K153" s="18"/>
      <c r="L153" s="7"/>
      <c r="M153" s="7"/>
      <c r="N153" s="105"/>
      <c r="O153" s="81"/>
    </row>
    <row r="154" spans="1:15" ht="23.25" customHeight="1" hidden="1">
      <c r="A154" s="64" t="s">
        <v>226</v>
      </c>
      <c r="B154" s="155"/>
      <c r="C154" s="5" t="s">
        <v>369</v>
      </c>
      <c r="D154" s="5" t="s">
        <v>370</v>
      </c>
      <c r="E154" s="5" t="s">
        <v>179</v>
      </c>
      <c r="F154" s="5"/>
      <c r="G154" s="184">
        <f>G155+G171</f>
        <v>0</v>
      </c>
      <c r="H154" s="226"/>
      <c r="I154" s="226"/>
      <c r="J154" s="33"/>
      <c r="K154" s="18"/>
      <c r="L154" s="7"/>
      <c r="M154" s="7"/>
      <c r="N154" s="105"/>
      <c r="O154" s="85"/>
    </row>
    <row r="155" spans="1:15" ht="15.75" customHeight="1" hidden="1">
      <c r="A155" s="64" t="s">
        <v>237</v>
      </c>
      <c r="B155" s="155"/>
      <c r="C155" s="5" t="s">
        <v>369</v>
      </c>
      <c r="D155" s="5" t="s">
        <v>370</v>
      </c>
      <c r="E155" s="5" t="s">
        <v>187</v>
      </c>
      <c r="F155" s="5"/>
      <c r="G155" s="184">
        <f>G166</f>
        <v>0</v>
      </c>
      <c r="H155" s="226"/>
      <c r="I155" s="226"/>
      <c r="J155" s="33"/>
      <c r="K155" s="18"/>
      <c r="L155" s="7"/>
      <c r="M155" s="7"/>
      <c r="N155" s="105"/>
      <c r="O155" s="85"/>
    </row>
    <row r="156" spans="1:15" ht="102" customHeight="1" hidden="1">
      <c r="A156" s="89" t="s">
        <v>333</v>
      </c>
      <c r="B156" s="160"/>
      <c r="C156" s="5" t="s">
        <v>369</v>
      </c>
      <c r="D156" s="5" t="s">
        <v>370</v>
      </c>
      <c r="E156" s="5" t="s">
        <v>187</v>
      </c>
      <c r="F156" s="5"/>
      <c r="G156" s="184">
        <f>G166</f>
        <v>0</v>
      </c>
      <c r="H156" s="226"/>
      <c r="I156" s="226"/>
      <c r="J156" s="33"/>
      <c r="K156" s="18"/>
      <c r="L156" s="7"/>
      <c r="M156" s="7"/>
      <c r="N156" s="105"/>
      <c r="O156" s="85"/>
    </row>
    <row r="157" spans="1:15" ht="15.75" customHeight="1" hidden="1">
      <c r="A157" s="119" t="s">
        <v>319</v>
      </c>
      <c r="B157" s="172"/>
      <c r="C157" s="42" t="s">
        <v>369</v>
      </c>
      <c r="D157" s="42" t="s">
        <v>370</v>
      </c>
      <c r="E157" s="42" t="s">
        <v>332</v>
      </c>
      <c r="F157" s="42" t="s">
        <v>290</v>
      </c>
      <c r="G157" s="192">
        <f>G158</f>
        <v>0</v>
      </c>
      <c r="H157" s="235"/>
      <c r="I157" s="235"/>
      <c r="J157" s="33"/>
      <c r="K157" s="18"/>
      <c r="L157" s="7"/>
      <c r="M157" s="7"/>
      <c r="N157" s="105"/>
      <c r="O157" s="117"/>
    </row>
    <row r="158" spans="1:15" ht="33.75" customHeight="1" hidden="1">
      <c r="A158" s="118" t="s">
        <v>320</v>
      </c>
      <c r="B158" s="171"/>
      <c r="C158" s="42" t="s">
        <v>369</v>
      </c>
      <c r="D158" s="42" t="s">
        <v>370</v>
      </c>
      <c r="E158" s="42" t="s">
        <v>332</v>
      </c>
      <c r="F158" s="42" t="s">
        <v>318</v>
      </c>
      <c r="G158" s="192"/>
      <c r="H158" s="235"/>
      <c r="I158" s="235"/>
      <c r="J158" s="33" t="e">
        <f>J159</f>
        <v>#REF!</v>
      </c>
      <c r="K158" s="83" t="e">
        <f>J158+G158</f>
        <v>#REF!</v>
      </c>
      <c r="L158" s="8"/>
      <c r="M158" s="8"/>
      <c r="N158" s="105"/>
      <c r="O158" s="117"/>
    </row>
    <row r="159" spans="1:15" ht="18.75" customHeight="1" hidden="1">
      <c r="A159" s="120" t="s">
        <v>325</v>
      </c>
      <c r="B159" s="173"/>
      <c r="C159" s="42" t="s">
        <v>369</v>
      </c>
      <c r="D159" s="42" t="s">
        <v>370</v>
      </c>
      <c r="E159" s="42" t="s">
        <v>332</v>
      </c>
      <c r="F159" s="42" t="s">
        <v>358</v>
      </c>
      <c r="G159" s="192">
        <f>G160</f>
        <v>0</v>
      </c>
      <c r="H159" s="235"/>
      <c r="I159" s="235"/>
      <c r="J159" s="33" t="e">
        <f>J160</f>
        <v>#REF!</v>
      </c>
      <c r="K159" s="83" t="e">
        <f>J159+G159</f>
        <v>#REF!</v>
      </c>
      <c r="L159" s="8"/>
      <c r="M159" s="8"/>
      <c r="N159" s="105"/>
      <c r="O159" s="117"/>
    </row>
    <row r="160" spans="1:15" ht="24" customHeight="1" hidden="1">
      <c r="A160" s="118" t="s">
        <v>357</v>
      </c>
      <c r="B160" s="171"/>
      <c r="C160" s="42" t="s">
        <v>369</v>
      </c>
      <c r="D160" s="42" t="s">
        <v>370</v>
      </c>
      <c r="E160" s="42" t="s">
        <v>332</v>
      </c>
      <c r="F160" s="42" t="s">
        <v>324</v>
      </c>
      <c r="G160" s="192"/>
      <c r="H160" s="237"/>
      <c r="I160" s="237"/>
      <c r="J160" s="34" t="e">
        <f>'[1]Ведомственные расходы'!#REF!</f>
        <v>#REF!</v>
      </c>
      <c r="K160" s="19" t="e">
        <f>'[1]Ведомственные расходы'!#REF!</f>
        <v>#REF!</v>
      </c>
      <c r="L160" s="4"/>
      <c r="M160" s="4"/>
      <c r="N160" s="105"/>
      <c r="O160" s="117"/>
    </row>
    <row r="161" spans="1:15" ht="49.5" customHeight="1" hidden="1">
      <c r="A161" s="119" t="s">
        <v>335</v>
      </c>
      <c r="B161" s="172"/>
      <c r="C161" s="42" t="s">
        <v>369</v>
      </c>
      <c r="D161" s="42" t="s">
        <v>370</v>
      </c>
      <c r="E161" s="42" t="s">
        <v>334</v>
      </c>
      <c r="F161" s="42"/>
      <c r="G161" s="192">
        <f>G162+G164</f>
        <v>0</v>
      </c>
      <c r="H161" s="237"/>
      <c r="I161" s="237"/>
      <c r="J161" s="34"/>
      <c r="K161" s="19"/>
      <c r="L161" s="4"/>
      <c r="M161" s="4"/>
      <c r="N161" s="105"/>
      <c r="O161" s="117"/>
    </row>
    <row r="162" spans="1:15" ht="102" customHeight="1" hidden="1">
      <c r="A162" s="119" t="s">
        <v>319</v>
      </c>
      <c r="B162" s="172"/>
      <c r="C162" s="42" t="s">
        <v>369</v>
      </c>
      <c r="D162" s="42" t="s">
        <v>370</v>
      </c>
      <c r="E162" s="42" t="s">
        <v>334</v>
      </c>
      <c r="F162" s="42" t="s">
        <v>290</v>
      </c>
      <c r="G162" s="192">
        <f>G163</f>
        <v>0</v>
      </c>
      <c r="H162" s="237"/>
      <c r="I162" s="237"/>
      <c r="J162" s="34"/>
      <c r="K162" s="19"/>
      <c r="L162" s="4"/>
      <c r="M162" s="4"/>
      <c r="N162" s="105"/>
      <c r="O162" s="117"/>
    </row>
    <row r="163" spans="1:15" ht="99.75" customHeight="1" hidden="1">
      <c r="A163" s="118" t="s">
        <v>320</v>
      </c>
      <c r="B163" s="171"/>
      <c r="C163" s="42" t="s">
        <v>369</v>
      </c>
      <c r="D163" s="42" t="s">
        <v>370</v>
      </c>
      <c r="E163" s="42" t="s">
        <v>334</v>
      </c>
      <c r="F163" s="42" t="s">
        <v>318</v>
      </c>
      <c r="G163" s="192"/>
      <c r="H163" s="237"/>
      <c r="I163" s="237"/>
      <c r="J163" s="34"/>
      <c r="K163" s="19"/>
      <c r="L163" s="4"/>
      <c r="M163" s="4"/>
      <c r="N163" s="105"/>
      <c r="O163" s="117"/>
    </row>
    <row r="164" spans="1:15" ht="22.5" customHeight="1" hidden="1">
      <c r="A164" s="120" t="s">
        <v>325</v>
      </c>
      <c r="B164" s="173"/>
      <c r="C164" s="42" t="s">
        <v>369</v>
      </c>
      <c r="D164" s="42" t="s">
        <v>370</v>
      </c>
      <c r="E164" s="42" t="s">
        <v>334</v>
      </c>
      <c r="F164" s="42" t="s">
        <v>358</v>
      </c>
      <c r="G164" s="192">
        <f>G165</f>
        <v>0</v>
      </c>
      <c r="H164" s="237"/>
      <c r="I164" s="237"/>
      <c r="J164" s="34"/>
      <c r="K164" s="19"/>
      <c r="L164" s="4"/>
      <c r="M164" s="4"/>
      <c r="N164" s="105"/>
      <c r="O164" s="117"/>
    </row>
    <row r="165" spans="1:15" ht="36.75" customHeight="1" hidden="1">
      <c r="A165" s="118" t="s">
        <v>357</v>
      </c>
      <c r="B165" s="171"/>
      <c r="C165" s="42" t="s">
        <v>369</v>
      </c>
      <c r="D165" s="42" t="s">
        <v>370</v>
      </c>
      <c r="E165" s="42" t="s">
        <v>334</v>
      </c>
      <c r="F165" s="42" t="s">
        <v>324</v>
      </c>
      <c r="G165" s="192"/>
      <c r="H165" s="238"/>
      <c r="I165" s="238"/>
      <c r="J165" s="125"/>
      <c r="K165" s="124"/>
      <c r="L165" s="6"/>
      <c r="M165" s="23"/>
      <c r="N165" s="105"/>
      <c r="O165" s="117"/>
    </row>
    <row r="166" spans="1:15" ht="38.25" customHeight="1" hidden="1">
      <c r="A166" s="64" t="s">
        <v>238</v>
      </c>
      <c r="B166" s="155"/>
      <c r="C166" s="5" t="s">
        <v>369</v>
      </c>
      <c r="D166" s="5" t="s">
        <v>370</v>
      </c>
      <c r="E166" s="5" t="s">
        <v>188</v>
      </c>
      <c r="F166" s="5"/>
      <c r="G166" s="184">
        <f>G167+G169</f>
        <v>0</v>
      </c>
      <c r="H166" s="239"/>
      <c r="I166" s="239"/>
      <c r="J166" s="125"/>
      <c r="K166" s="124"/>
      <c r="L166" s="6"/>
      <c r="M166" s="23"/>
      <c r="N166" s="105"/>
      <c r="O166" s="85"/>
    </row>
    <row r="167" spans="1:17" ht="21.75" customHeight="1" hidden="1">
      <c r="A167" s="113" t="s">
        <v>319</v>
      </c>
      <c r="B167" s="168"/>
      <c r="C167" s="5" t="s">
        <v>369</v>
      </c>
      <c r="D167" s="5" t="s">
        <v>370</v>
      </c>
      <c r="E167" s="5" t="s">
        <v>188</v>
      </c>
      <c r="F167" s="5" t="s">
        <v>290</v>
      </c>
      <c r="G167" s="184">
        <f>G168</f>
        <v>0</v>
      </c>
      <c r="H167" s="240"/>
      <c r="I167" s="240"/>
      <c r="J167" s="126" t="e">
        <f>J9+#REF!+J120+J135+#REF!+#REF!+#REF!+#REF!+#REF!+#REF!+#REF!+#REF!+#REF!</f>
        <v>#REF!</v>
      </c>
      <c r="K167" s="127" t="e">
        <f>K9+#REF!+K120+K135+#REF!+#REF!+#REF!+#REF!+#REF!+#REF!+#REF!+#REF!+#REF!</f>
        <v>#REF!</v>
      </c>
      <c r="L167" s="20"/>
      <c r="M167" s="20"/>
      <c r="N167" s="105"/>
      <c r="O167" s="85"/>
      <c r="P167" s="13"/>
      <c r="Q167" s="13"/>
    </row>
    <row r="168" spans="1:15" ht="31.5" hidden="1">
      <c r="A168" s="87" t="s">
        <v>320</v>
      </c>
      <c r="B168" s="159"/>
      <c r="C168" s="5" t="s">
        <v>369</v>
      </c>
      <c r="D168" s="5" t="s">
        <v>370</v>
      </c>
      <c r="E168" s="5" t="s">
        <v>188</v>
      </c>
      <c r="F168" s="5" t="s">
        <v>318</v>
      </c>
      <c r="G168" s="184"/>
      <c r="H168" s="241"/>
      <c r="I168" s="241"/>
      <c r="N168" s="105"/>
      <c r="O168" s="85"/>
    </row>
    <row r="169" spans="1:15" ht="31.5" hidden="1">
      <c r="A169" s="64" t="s">
        <v>325</v>
      </c>
      <c r="B169" s="155"/>
      <c r="C169" s="5" t="s">
        <v>369</v>
      </c>
      <c r="D169" s="5" t="s">
        <v>370</v>
      </c>
      <c r="E169" s="5" t="s">
        <v>188</v>
      </c>
      <c r="F169" s="5" t="s">
        <v>358</v>
      </c>
      <c r="G169" s="184">
        <f>G170</f>
        <v>0</v>
      </c>
      <c r="H169" s="241"/>
      <c r="I169" s="241"/>
      <c r="N169" s="105"/>
      <c r="O169" s="85"/>
    </row>
    <row r="170" spans="1:15" ht="78" customHeight="1" hidden="1">
      <c r="A170" s="64" t="s">
        <v>357</v>
      </c>
      <c r="B170" s="155"/>
      <c r="C170" s="5" t="s">
        <v>369</v>
      </c>
      <c r="D170" s="5" t="s">
        <v>370</v>
      </c>
      <c r="E170" s="5" t="s">
        <v>188</v>
      </c>
      <c r="F170" s="5" t="s">
        <v>324</v>
      </c>
      <c r="G170" s="184"/>
      <c r="H170" s="241"/>
      <c r="I170" s="241"/>
      <c r="N170" s="105"/>
      <c r="O170" s="85"/>
    </row>
    <row r="171" spans="1:15" ht="47.25" hidden="1">
      <c r="A171" s="64" t="s">
        <v>226</v>
      </c>
      <c r="B171" s="155"/>
      <c r="C171" s="5" t="s">
        <v>369</v>
      </c>
      <c r="D171" s="5" t="s">
        <v>370</v>
      </c>
      <c r="E171" s="5" t="s">
        <v>179</v>
      </c>
      <c r="F171" s="5"/>
      <c r="G171" s="187">
        <f>G172</f>
        <v>0</v>
      </c>
      <c r="H171" s="242"/>
      <c r="I171" s="242"/>
      <c r="N171" s="105"/>
      <c r="O171" s="95"/>
    </row>
    <row r="172" spans="1:15" ht="94.5" hidden="1">
      <c r="A172" s="64" t="s">
        <v>239</v>
      </c>
      <c r="B172" s="155"/>
      <c r="C172" s="5" t="s">
        <v>369</v>
      </c>
      <c r="D172" s="5" t="s">
        <v>370</v>
      </c>
      <c r="E172" s="5" t="s">
        <v>189</v>
      </c>
      <c r="F172" s="5"/>
      <c r="G172" s="184">
        <f>G173</f>
        <v>0</v>
      </c>
      <c r="H172" s="241"/>
      <c r="I172" s="241"/>
      <c r="N172" s="105"/>
      <c r="O172" s="85"/>
    </row>
    <row r="173" spans="1:15" ht="94.5" hidden="1">
      <c r="A173" s="64" t="s">
        <v>240</v>
      </c>
      <c r="B173" s="155"/>
      <c r="C173" s="5" t="s">
        <v>369</v>
      </c>
      <c r="D173" s="5" t="s">
        <v>370</v>
      </c>
      <c r="E173" s="5" t="s">
        <v>190</v>
      </c>
      <c r="F173" s="5"/>
      <c r="G173" s="184">
        <f>G174+G176</f>
        <v>0</v>
      </c>
      <c r="H173" s="241"/>
      <c r="I173" s="241"/>
      <c r="N173" s="105"/>
      <c r="O173" s="85"/>
    </row>
    <row r="174" spans="1:15" ht="15.75" hidden="1">
      <c r="A174" s="89" t="s">
        <v>319</v>
      </c>
      <c r="B174" s="160"/>
      <c r="C174" s="5" t="s">
        <v>369</v>
      </c>
      <c r="D174" s="5" t="s">
        <v>370</v>
      </c>
      <c r="E174" s="5" t="s">
        <v>190</v>
      </c>
      <c r="F174" s="5" t="s">
        <v>290</v>
      </c>
      <c r="G174" s="184">
        <f>G175</f>
        <v>0</v>
      </c>
      <c r="H174" s="241"/>
      <c r="I174" s="241"/>
      <c r="N174" s="105"/>
      <c r="O174" s="85"/>
    </row>
    <row r="175" spans="1:15" ht="31.5" hidden="1">
      <c r="A175" s="64" t="s">
        <v>320</v>
      </c>
      <c r="B175" s="155"/>
      <c r="C175" s="5" t="s">
        <v>369</v>
      </c>
      <c r="D175" s="5" t="s">
        <v>370</v>
      </c>
      <c r="E175" s="5" t="s">
        <v>190</v>
      </c>
      <c r="F175" s="5" t="s">
        <v>318</v>
      </c>
      <c r="G175" s="184"/>
      <c r="H175" s="241"/>
      <c r="I175" s="241"/>
      <c r="N175" s="105"/>
      <c r="O175" s="85"/>
    </row>
    <row r="176" spans="1:15" ht="31.5" hidden="1">
      <c r="A176" s="86" t="s">
        <v>325</v>
      </c>
      <c r="B176" s="158"/>
      <c r="C176" s="5" t="s">
        <v>369</v>
      </c>
      <c r="D176" s="5" t="s">
        <v>370</v>
      </c>
      <c r="E176" s="5" t="s">
        <v>190</v>
      </c>
      <c r="F176" s="5" t="s">
        <v>358</v>
      </c>
      <c r="G176" s="184">
        <f>G177</f>
        <v>0</v>
      </c>
      <c r="H176" s="241"/>
      <c r="I176" s="241"/>
      <c r="N176" s="105"/>
      <c r="O176" s="85"/>
    </row>
    <row r="177" spans="1:15" ht="15.75" hidden="1">
      <c r="A177" s="64" t="s">
        <v>357</v>
      </c>
      <c r="B177" s="155"/>
      <c r="C177" s="5" t="s">
        <v>369</v>
      </c>
      <c r="D177" s="5" t="s">
        <v>370</v>
      </c>
      <c r="E177" s="5" t="s">
        <v>190</v>
      </c>
      <c r="F177" s="5" t="s">
        <v>324</v>
      </c>
      <c r="G177" s="184"/>
      <c r="H177" s="241"/>
      <c r="I177" s="241"/>
      <c r="N177" s="105"/>
      <c r="O177" s="85"/>
    </row>
    <row r="178" spans="1:15" ht="15.75">
      <c r="A178" s="128" t="s">
        <v>97</v>
      </c>
      <c r="B178" s="16">
        <v>909</v>
      </c>
      <c r="C178" s="15" t="s">
        <v>369</v>
      </c>
      <c r="D178" s="15" t="s">
        <v>371</v>
      </c>
      <c r="E178" s="15"/>
      <c r="F178" s="15"/>
      <c r="G178" s="183">
        <f>G179</f>
        <v>307967.6</v>
      </c>
      <c r="H178" s="183">
        <f aca="true" t="shared" si="54" ref="H178:O178">H179</f>
        <v>0</v>
      </c>
      <c r="I178" s="183">
        <f t="shared" si="54"/>
        <v>0</v>
      </c>
      <c r="J178" s="183">
        <f t="shared" si="54"/>
        <v>0</v>
      </c>
      <c r="K178" s="183">
        <f t="shared" si="54"/>
        <v>0</v>
      </c>
      <c r="L178" s="183">
        <f t="shared" si="54"/>
        <v>0</v>
      </c>
      <c r="M178" s="183">
        <f t="shared" si="54"/>
        <v>0</v>
      </c>
      <c r="N178" s="183">
        <f t="shared" si="54"/>
        <v>0</v>
      </c>
      <c r="O178" s="183">
        <f t="shared" si="54"/>
        <v>307967.6</v>
      </c>
    </row>
    <row r="179" spans="1:15" ht="47.25">
      <c r="A179" s="64" t="s">
        <v>430</v>
      </c>
      <c r="B179" s="154">
        <v>909</v>
      </c>
      <c r="C179" s="5" t="s">
        <v>369</v>
      </c>
      <c r="D179" s="5" t="s">
        <v>371</v>
      </c>
      <c r="E179" s="5" t="s">
        <v>246</v>
      </c>
      <c r="F179" s="5"/>
      <c r="G179" s="184">
        <f>G180</f>
        <v>307967.6</v>
      </c>
      <c r="H179" s="184">
        <f aca="true" t="shared" si="55" ref="H179:O179">H180</f>
        <v>0</v>
      </c>
      <c r="I179" s="184">
        <f t="shared" si="55"/>
        <v>0</v>
      </c>
      <c r="J179" s="184">
        <f t="shared" si="55"/>
        <v>0</v>
      </c>
      <c r="K179" s="184">
        <f t="shared" si="55"/>
        <v>0</v>
      </c>
      <c r="L179" s="184">
        <f t="shared" si="55"/>
        <v>0</v>
      </c>
      <c r="M179" s="184">
        <f t="shared" si="55"/>
        <v>0</v>
      </c>
      <c r="N179" s="184">
        <f t="shared" si="55"/>
        <v>0</v>
      </c>
      <c r="O179" s="184">
        <f t="shared" si="55"/>
        <v>307967.6</v>
      </c>
    </row>
    <row r="180" spans="1:15" ht="47.25">
      <c r="A180" s="64" t="s">
        <v>435</v>
      </c>
      <c r="B180" s="154">
        <v>909</v>
      </c>
      <c r="C180" s="5" t="s">
        <v>369</v>
      </c>
      <c r="D180" s="5" t="s">
        <v>371</v>
      </c>
      <c r="E180" s="5" t="s">
        <v>250</v>
      </c>
      <c r="F180" s="5"/>
      <c r="G180" s="184">
        <f>G186</f>
        <v>307967.6</v>
      </c>
      <c r="H180" s="184">
        <f aca="true" t="shared" si="56" ref="H180:O180">H186</f>
        <v>0</v>
      </c>
      <c r="I180" s="184">
        <f t="shared" si="56"/>
        <v>0</v>
      </c>
      <c r="J180" s="184">
        <f t="shared" si="56"/>
        <v>0</v>
      </c>
      <c r="K180" s="184">
        <f t="shared" si="56"/>
        <v>0</v>
      </c>
      <c r="L180" s="184">
        <f t="shared" si="56"/>
        <v>0</v>
      </c>
      <c r="M180" s="184">
        <f t="shared" si="56"/>
        <v>0</v>
      </c>
      <c r="N180" s="184">
        <f t="shared" si="56"/>
        <v>0</v>
      </c>
      <c r="O180" s="184">
        <f t="shared" si="56"/>
        <v>307967.6</v>
      </c>
    </row>
    <row r="181" spans="1:15" ht="94.5" hidden="1">
      <c r="A181" s="64" t="s">
        <v>158</v>
      </c>
      <c r="B181" s="154">
        <v>909</v>
      </c>
      <c r="C181" s="5" t="s">
        <v>369</v>
      </c>
      <c r="D181" s="5" t="s">
        <v>371</v>
      </c>
      <c r="E181" s="5" t="s">
        <v>159</v>
      </c>
      <c r="F181" s="5"/>
      <c r="G181" s="184">
        <f>G182+G184</f>
        <v>0</v>
      </c>
      <c r="H181" s="241"/>
      <c r="I181" s="241"/>
      <c r="N181" s="85"/>
      <c r="O181" s="85"/>
    </row>
    <row r="182" spans="1:15" ht="15.75" hidden="1">
      <c r="A182" s="113" t="s">
        <v>319</v>
      </c>
      <c r="B182" s="154">
        <v>909</v>
      </c>
      <c r="C182" s="5" t="s">
        <v>369</v>
      </c>
      <c r="D182" s="5" t="s">
        <v>371</v>
      </c>
      <c r="E182" s="5" t="s">
        <v>159</v>
      </c>
      <c r="F182" s="5" t="s">
        <v>290</v>
      </c>
      <c r="G182" s="184">
        <f>G183</f>
        <v>0</v>
      </c>
      <c r="H182" s="241"/>
      <c r="I182" s="241"/>
      <c r="N182" s="85"/>
      <c r="O182" s="85"/>
    </row>
    <row r="183" spans="1:15" ht="31.5" hidden="1">
      <c r="A183" s="87" t="s">
        <v>320</v>
      </c>
      <c r="B183" s="154">
        <v>909</v>
      </c>
      <c r="C183" s="5" t="s">
        <v>369</v>
      </c>
      <c r="D183" s="5" t="s">
        <v>371</v>
      </c>
      <c r="E183" s="5" t="s">
        <v>159</v>
      </c>
      <c r="F183" s="5" t="s">
        <v>318</v>
      </c>
      <c r="G183" s="184"/>
      <c r="H183" s="241"/>
      <c r="I183" s="241"/>
      <c r="N183" s="85"/>
      <c r="O183" s="85"/>
    </row>
    <row r="184" spans="1:15" ht="31.5" hidden="1">
      <c r="A184" s="129" t="s">
        <v>325</v>
      </c>
      <c r="B184" s="154">
        <v>909</v>
      </c>
      <c r="C184" s="5" t="s">
        <v>369</v>
      </c>
      <c r="D184" s="5" t="s">
        <v>371</v>
      </c>
      <c r="E184" s="5" t="s">
        <v>180</v>
      </c>
      <c r="F184" s="5" t="s">
        <v>358</v>
      </c>
      <c r="G184" s="184">
        <f>G185</f>
        <v>0</v>
      </c>
      <c r="H184" s="241"/>
      <c r="I184" s="241"/>
      <c r="N184" s="85"/>
      <c r="O184" s="85"/>
    </row>
    <row r="185" spans="1:15" ht="15.75" hidden="1">
      <c r="A185" s="87" t="s">
        <v>357</v>
      </c>
      <c r="B185" s="154">
        <v>909</v>
      </c>
      <c r="C185" s="5" t="s">
        <v>369</v>
      </c>
      <c r="D185" s="5" t="s">
        <v>371</v>
      </c>
      <c r="E185" s="5" t="s">
        <v>180</v>
      </c>
      <c r="F185" s="5" t="s">
        <v>324</v>
      </c>
      <c r="G185" s="184"/>
      <c r="H185" s="241"/>
      <c r="I185" s="241"/>
      <c r="N185" s="85"/>
      <c r="O185" s="85"/>
    </row>
    <row r="186" spans="1:15" ht="15.75">
      <c r="A186" s="64" t="s">
        <v>281</v>
      </c>
      <c r="B186" s="154">
        <v>909</v>
      </c>
      <c r="C186" s="5" t="s">
        <v>369</v>
      </c>
      <c r="D186" s="5" t="s">
        <v>371</v>
      </c>
      <c r="E186" s="5" t="s">
        <v>249</v>
      </c>
      <c r="F186" s="5"/>
      <c r="G186" s="184">
        <f>G188+G210+G212</f>
        <v>307967.6</v>
      </c>
      <c r="H186" s="184">
        <f aca="true" t="shared" si="57" ref="H186:N186">H187+H189+H211</f>
        <v>0</v>
      </c>
      <c r="I186" s="184">
        <f t="shared" si="57"/>
        <v>0</v>
      </c>
      <c r="J186" s="184">
        <f t="shared" si="57"/>
        <v>0</v>
      </c>
      <c r="K186" s="184">
        <f t="shared" si="57"/>
        <v>0</v>
      </c>
      <c r="L186" s="184">
        <f t="shared" si="57"/>
        <v>0</v>
      </c>
      <c r="M186" s="184">
        <f t="shared" si="57"/>
        <v>0</v>
      </c>
      <c r="N186" s="184">
        <f t="shared" si="57"/>
        <v>0</v>
      </c>
      <c r="O186" s="184">
        <f>O188+O210+O212</f>
        <v>307967.6</v>
      </c>
    </row>
    <row r="187" spans="1:15" ht="15.75">
      <c r="A187" s="52" t="s">
        <v>282</v>
      </c>
      <c r="B187" s="154">
        <v>909</v>
      </c>
      <c r="C187" s="5" t="s">
        <v>369</v>
      </c>
      <c r="D187" s="5" t="s">
        <v>371</v>
      </c>
      <c r="E187" s="5" t="s">
        <v>248</v>
      </c>
      <c r="F187" s="5"/>
      <c r="G187" s="184">
        <f>G188</f>
        <v>197100</v>
      </c>
      <c r="H187" s="184">
        <f aca="true" t="shared" si="58" ref="H187:O187">H188</f>
        <v>0</v>
      </c>
      <c r="I187" s="184">
        <f t="shared" si="58"/>
        <v>0</v>
      </c>
      <c r="J187" s="184">
        <f t="shared" si="58"/>
        <v>0</v>
      </c>
      <c r="K187" s="184">
        <f t="shared" si="58"/>
        <v>0</v>
      </c>
      <c r="L187" s="184">
        <f t="shared" si="58"/>
        <v>0</v>
      </c>
      <c r="M187" s="184">
        <f t="shared" si="58"/>
        <v>0</v>
      </c>
      <c r="N187" s="184">
        <f t="shared" si="58"/>
        <v>0</v>
      </c>
      <c r="O187" s="184">
        <f t="shared" si="58"/>
        <v>197100</v>
      </c>
    </row>
    <row r="188" spans="1:15" ht="15.75">
      <c r="A188" s="130" t="s">
        <v>319</v>
      </c>
      <c r="B188" s="154">
        <v>909</v>
      </c>
      <c r="C188" s="5" t="s">
        <v>369</v>
      </c>
      <c r="D188" s="5" t="s">
        <v>371</v>
      </c>
      <c r="E188" s="5" t="s">
        <v>248</v>
      </c>
      <c r="F188" s="5" t="s">
        <v>290</v>
      </c>
      <c r="G188" s="184">
        <v>197100</v>
      </c>
      <c r="H188" s="241"/>
      <c r="I188" s="241"/>
      <c r="N188" s="85">
        <v>0</v>
      </c>
      <c r="O188" s="85">
        <f>G188+N188</f>
        <v>197100</v>
      </c>
    </row>
    <row r="189" spans="1:15" ht="15.75" hidden="1">
      <c r="A189" s="87" t="s">
        <v>160</v>
      </c>
      <c r="B189" s="154">
        <v>909</v>
      </c>
      <c r="C189" s="5" t="s">
        <v>369</v>
      </c>
      <c r="D189" s="5" t="s">
        <v>371</v>
      </c>
      <c r="E189" s="5" t="s">
        <v>161</v>
      </c>
      <c r="F189" s="5"/>
      <c r="G189" s="184">
        <f>G190</f>
        <v>0</v>
      </c>
      <c r="H189" s="241"/>
      <c r="I189" s="241"/>
      <c r="N189" s="85"/>
      <c r="O189" s="85"/>
    </row>
    <row r="190" spans="1:15" ht="15.75" hidden="1">
      <c r="A190" s="113" t="s">
        <v>319</v>
      </c>
      <c r="B190" s="154">
        <v>909</v>
      </c>
      <c r="C190" s="5" t="s">
        <v>369</v>
      </c>
      <c r="D190" s="5" t="s">
        <v>371</v>
      </c>
      <c r="E190" s="5" t="s">
        <v>161</v>
      </c>
      <c r="F190" s="5" t="s">
        <v>290</v>
      </c>
      <c r="G190" s="184"/>
      <c r="H190" s="241"/>
      <c r="I190" s="241"/>
      <c r="N190" s="85"/>
      <c r="O190" s="85"/>
    </row>
    <row r="191" spans="1:15" ht="31.5" hidden="1">
      <c r="A191" s="87" t="s">
        <v>320</v>
      </c>
      <c r="B191" s="159"/>
      <c r="C191" s="5" t="s">
        <v>369</v>
      </c>
      <c r="D191" s="5" t="s">
        <v>371</v>
      </c>
      <c r="E191" s="5" t="s">
        <v>162</v>
      </c>
      <c r="F191" s="5" t="s">
        <v>318</v>
      </c>
      <c r="G191" s="184">
        <v>10</v>
      </c>
      <c r="H191" s="241"/>
      <c r="I191" s="241"/>
      <c r="N191" s="85"/>
      <c r="O191" s="85"/>
    </row>
    <row r="192" spans="1:15" ht="31.5" hidden="1">
      <c r="A192" s="129" t="s">
        <v>325</v>
      </c>
      <c r="B192" s="174"/>
      <c r="C192" s="5" t="s">
        <v>369</v>
      </c>
      <c r="D192" s="5" t="s">
        <v>371</v>
      </c>
      <c r="E192" s="5" t="s">
        <v>181</v>
      </c>
      <c r="F192" s="5" t="s">
        <v>358</v>
      </c>
      <c r="G192" s="184">
        <f>G193</f>
        <v>0</v>
      </c>
      <c r="H192" s="241"/>
      <c r="I192" s="241"/>
      <c r="N192" s="85"/>
      <c r="O192" s="85"/>
    </row>
    <row r="193" spans="1:15" ht="15.75" hidden="1">
      <c r="A193" s="87" t="s">
        <v>357</v>
      </c>
      <c r="B193" s="159"/>
      <c r="C193" s="5" t="s">
        <v>369</v>
      </c>
      <c r="D193" s="5" t="s">
        <v>371</v>
      </c>
      <c r="E193" s="5" t="s">
        <v>181</v>
      </c>
      <c r="F193" s="5" t="s">
        <v>324</v>
      </c>
      <c r="G193" s="184"/>
      <c r="H193" s="241"/>
      <c r="I193" s="241"/>
      <c r="N193" s="85"/>
      <c r="O193" s="85"/>
    </row>
    <row r="194" spans="1:15" ht="94.5" hidden="1">
      <c r="A194" s="64" t="s">
        <v>241</v>
      </c>
      <c r="B194" s="155"/>
      <c r="C194" s="5" t="s">
        <v>369</v>
      </c>
      <c r="D194" s="5" t="s">
        <v>371</v>
      </c>
      <c r="E194" s="5" t="s">
        <v>163</v>
      </c>
      <c r="F194" s="5"/>
      <c r="G194" s="184">
        <f>G195+G197</f>
        <v>0</v>
      </c>
      <c r="H194" s="241"/>
      <c r="I194" s="241"/>
      <c r="N194" s="85"/>
      <c r="O194" s="85"/>
    </row>
    <row r="195" spans="1:15" ht="15.75" hidden="1">
      <c r="A195" s="113" t="s">
        <v>319</v>
      </c>
      <c r="B195" s="168"/>
      <c r="C195" s="5" t="s">
        <v>369</v>
      </c>
      <c r="D195" s="5" t="s">
        <v>371</v>
      </c>
      <c r="E195" s="5" t="s">
        <v>163</v>
      </c>
      <c r="F195" s="5" t="s">
        <v>290</v>
      </c>
      <c r="G195" s="184">
        <v>0</v>
      </c>
      <c r="H195" s="241"/>
      <c r="I195" s="241"/>
      <c r="N195" s="85"/>
      <c r="O195" s="85"/>
    </row>
    <row r="196" spans="1:15" ht="31.5" hidden="1">
      <c r="A196" s="87" t="s">
        <v>320</v>
      </c>
      <c r="B196" s="159"/>
      <c r="C196" s="5" t="s">
        <v>369</v>
      </c>
      <c r="D196" s="5" t="s">
        <v>371</v>
      </c>
      <c r="E196" s="5" t="s">
        <v>163</v>
      </c>
      <c r="F196" s="5" t="s">
        <v>318</v>
      </c>
      <c r="G196" s="184">
        <v>10</v>
      </c>
      <c r="H196" s="241"/>
      <c r="I196" s="241"/>
      <c r="N196" s="85"/>
      <c r="O196" s="85"/>
    </row>
    <row r="197" spans="1:15" ht="31.5" hidden="1">
      <c r="A197" s="129" t="s">
        <v>325</v>
      </c>
      <c r="B197" s="174"/>
      <c r="C197" s="5" t="s">
        <v>369</v>
      </c>
      <c r="D197" s="5" t="s">
        <v>371</v>
      </c>
      <c r="E197" s="5" t="s">
        <v>182</v>
      </c>
      <c r="F197" s="5" t="s">
        <v>358</v>
      </c>
      <c r="G197" s="184">
        <f>G198</f>
        <v>0</v>
      </c>
      <c r="H197" s="241"/>
      <c r="I197" s="241"/>
      <c r="N197" s="85"/>
      <c r="O197" s="85"/>
    </row>
    <row r="198" spans="1:15" ht="15.75" hidden="1">
      <c r="A198" s="87" t="s">
        <v>357</v>
      </c>
      <c r="B198" s="159"/>
      <c r="C198" s="5" t="s">
        <v>369</v>
      </c>
      <c r="D198" s="5" t="s">
        <v>371</v>
      </c>
      <c r="E198" s="5" t="s">
        <v>182</v>
      </c>
      <c r="F198" s="5" t="s">
        <v>324</v>
      </c>
      <c r="G198" s="184"/>
      <c r="H198" s="241"/>
      <c r="I198" s="241"/>
      <c r="N198" s="85"/>
      <c r="O198" s="85"/>
    </row>
    <row r="199" spans="1:15" ht="15.75" hidden="1">
      <c r="A199" s="87" t="s">
        <v>164</v>
      </c>
      <c r="B199" s="159"/>
      <c r="C199" s="5" t="s">
        <v>369</v>
      </c>
      <c r="D199" s="5" t="s">
        <v>371</v>
      </c>
      <c r="E199" s="5" t="s">
        <v>165</v>
      </c>
      <c r="F199" s="5"/>
      <c r="G199" s="187">
        <f>G200</f>
        <v>0</v>
      </c>
      <c r="H199" s="242"/>
      <c r="I199" s="242"/>
      <c r="N199" s="95"/>
      <c r="O199" s="95"/>
    </row>
    <row r="200" spans="1:15" ht="16.5" customHeight="1" hidden="1">
      <c r="A200" s="113" t="s">
        <v>319</v>
      </c>
      <c r="B200" s="168"/>
      <c r="C200" s="5" t="s">
        <v>369</v>
      </c>
      <c r="D200" s="5" t="s">
        <v>371</v>
      </c>
      <c r="E200" s="5" t="s">
        <v>165</v>
      </c>
      <c r="F200" s="5" t="s">
        <v>290</v>
      </c>
      <c r="G200" s="184"/>
      <c r="H200" s="241"/>
      <c r="I200" s="241"/>
      <c r="N200" s="85"/>
      <c r="O200" s="85"/>
    </row>
    <row r="201" spans="1:15" ht="31.5" hidden="1">
      <c r="A201" s="87" t="s">
        <v>320</v>
      </c>
      <c r="B201" s="159"/>
      <c r="C201" s="5" t="s">
        <v>369</v>
      </c>
      <c r="D201" s="5" t="s">
        <v>371</v>
      </c>
      <c r="E201" s="5" t="s">
        <v>166</v>
      </c>
      <c r="F201" s="5" t="s">
        <v>318</v>
      </c>
      <c r="G201" s="184">
        <v>25</v>
      </c>
      <c r="H201" s="241"/>
      <c r="I201" s="241"/>
      <c r="N201" s="85"/>
      <c r="O201" s="85"/>
    </row>
    <row r="202" spans="1:15" ht="20.25" customHeight="1" hidden="1" thickBot="1">
      <c r="A202" s="129" t="s">
        <v>325</v>
      </c>
      <c r="B202" s="174"/>
      <c r="C202" s="5" t="s">
        <v>369</v>
      </c>
      <c r="D202" s="5" t="s">
        <v>371</v>
      </c>
      <c r="E202" s="5" t="s">
        <v>183</v>
      </c>
      <c r="F202" s="5" t="s">
        <v>358</v>
      </c>
      <c r="G202" s="184">
        <f>G203</f>
        <v>0</v>
      </c>
      <c r="H202" s="241"/>
      <c r="I202" s="241"/>
      <c r="N202" s="85"/>
      <c r="O202" s="85"/>
    </row>
    <row r="203" spans="1:15" ht="25.5" customHeight="1" hidden="1">
      <c r="A203" s="87" t="s">
        <v>357</v>
      </c>
      <c r="B203" s="159"/>
      <c r="C203" s="5" t="s">
        <v>369</v>
      </c>
      <c r="D203" s="5" t="s">
        <v>371</v>
      </c>
      <c r="E203" s="5" t="s">
        <v>183</v>
      </c>
      <c r="F203" s="5" t="s">
        <v>324</v>
      </c>
      <c r="G203" s="184"/>
      <c r="H203" s="241"/>
      <c r="I203" s="241"/>
      <c r="N203" s="85"/>
      <c r="O203" s="85"/>
    </row>
    <row r="204" spans="1:15" ht="94.5" hidden="1">
      <c r="A204" s="87" t="s">
        <v>242</v>
      </c>
      <c r="B204" s="159"/>
      <c r="C204" s="5" t="s">
        <v>369</v>
      </c>
      <c r="D204" s="5" t="s">
        <v>371</v>
      </c>
      <c r="E204" s="5" t="s">
        <v>167</v>
      </c>
      <c r="F204" s="5"/>
      <c r="G204" s="184">
        <f>G205</f>
        <v>0</v>
      </c>
      <c r="H204" s="241"/>
      <c r="I204" s="241"/>
      <c r="N204" s="85"/>
      <c r="O204" s="85"/>
    </row>
    <row r="205" spans="1:15" ht="15.75" hidden="1">
      <c r="A205" s="113" t="s">
        <v>319</v>
      </c>
      <c r="B205" s="168"/>
      <c r="C205" s="5" t="s">
        <v>369</v>
      </c>
      <c r="D205" s="5" t="s">
        <v>371</v>
      </c>
      <c r="E205" s="5" t="s">
        <v>167</v>
      </c>
      <c r="F205" s="5" t="s">
        <v>290</v>
      </c>
      <c r="G205" s="184"/>
      <c r="H205" s="241"/>
      <c r="I205" s="241"/>
      <c r="N205" s="85"/>
      <c r="O205" s="85"/>
    </row>
    <row r="206" spans="1:15" ht="31.5" hidden="1">
      <c r="A206" s="87" t="s">
        <v>320</v>
      </c>
      <c r="B206" s="159"/>
      <c r="C206" s="5" t="s">
        <v>369</v>
      </c>
      <c r="D206" s="5" t="s">
        <v>371</v>
      </c>
      <c r="E206" s="5" t="s">
        <v>185</v>
      </c>
      <c r="F206" s="5" t="s">
        <v>318</v>
      </c>
      <c r="G206" s="184">
        <v>50</v>
      </c>
      <c r="H206" s="241"/>
      <c r="I206" s="241"/>
      <c r="N206" s="85"/>
      <c r="O206" s="85"/>
    </row>
    <row r="207" spans="1:15" ht="31.5" hidden="1">
      <c r="A207" s="129" t="s">
        <v>325</v>
      </c>
      <c r="B207" s="174"/>
      <c r="C207" s="5" t="s">
        <v>369</v>
      </c>
      <c r="D207" s="5" t="s">
        <v>371</v>
      </c>
      <c r="E207" s="5" t="s">
        <v>185</v>
      </c>
      <c r="F207" s="5" t="s">
        <v>358</v>
      </c>
      <c r="G207" s="183"/>
      <c r="H207" s="243"/>
      <c r="I207" s="243"/>
      <c r="N207" s="81"/>
      <c r="O207" s="81"/>
    </row>
    <row r="208" spans="1:15" ht="15.75" hidden="1">
      <c r="A208" s="87" t="s">
        <v>357</v>
      </c>
      <c r="B208" s="159"/>
      <c r="C208" s="5" t="s">
        <v>369</v>
      </c>
      <c r="D208" s="5" t="s">
        <v>371</v>
      </c>
      <c r="E208" s="5" t="s">
        <v>185</v>
      </c>
      <c r="F208" s="5" t="s">
        <v>324</v>
      </c>
      <c r="G208" s="184"/>
      <c r="H208" s="241"/>
      <c r="I208" s="241"/>
      <c r="N208" s="85"/>
      <c r="O208" s="85"/>
    </row>
    <row r="209" spans="1:15" ht="15.75">
      <c r="A209" s="87" t="s">
        <v>160</v>
      </c>
      <c r="B209" s="154">
        <v>909</v>
      </c>
      <c r="C209" s="5" t="s">
        <v>369</v>
      </c>
      <c r="D209" s="5" t="s">
        <v>371</v>
      </c>
      <c r="E209" s="5" t="s">
        <v>161</v>
      </c>
      <c r="F209" s="5"/>
      <c r="G209" s="184">
        <f>G210</f>
        <v>50000</v>
      </c>
      <c r="H209" s="184">
        <f aca="true" t="shared" si="59" ref="H209:O211">H210</f>
        <v>0</v>
      </c>
      <c r="I209" s="184">
        <f t="shared" si="59"/>
        <v>0</v>
      </c>
      <c r="J209" s="184">
        <f t="shared" si="59"/>
        <v>0</v>
      </c>
      <c r="K209" s="184">
        <f t="shared" si="59"/>
        <v>0</v>
      </c>
      <c r="L209" s="184">
        <f t="shared" si="59"/>
        <v>0</v>
      </c>
      <c r="M209" s="184">
        <f t="shared" si="59"/>
        <v>0</v>
      </c>
      <c r="N209" s="184">
        <f t="shared" si="59"/>
        <v>0</v>
      </c>
      <c r="O209" s="184">
        <f t="shared" si="59"/>
        <v>50000</v>
      </c>
    </row>
    <row r="210" spans="1:15" ht="15.75">
      <c r="A210" s="113" t="s">
        <v>319</v>
      </c>
      <c r="B210" s="154">
        <v>909</v>
      </c>
      <c r="C210" s="5" t="s">
        <v>369</v>
      </c>
      <c r="D210" s="5" t="s">
        <v>371</v>
      </c>
      <c r="E210" s="5" t="s">
        <v>161</v>
      </c>
      <c r="F210" s="5" t="s">
        <v>290</v>
      </c>
      <c r="G210" s="193">
        <v>50000</v>
      </c>
      <c r="H210" s="244"/>
      <c r="I210" s="244"/>
      <c r="N210" s="38">
        <v>0</v>
      </c>
      <c r="O210" s="38">
        <f>G210+N210</f>
        <v>50000</v>
      </c>
    </row>
    <row r="211" spans="1:15" ht="31.5">
      <c r="A211" s="87" t="s">
        <v>425</v>
      </c>
      <c r="B211" s="154">
        <v>909</v>
      </c>
      <c r="C211" s="5" t="s">
        <v>369</v>
      </c>
      <c r="D211" s="5" t="s">
        <v>371</v>
      </c>
      <c r="E211" s="5" t="s">
        <v>247</v>
      </c>
      <c r="F211" s="5"/>
      <c r="G211" s="184">
        <f>G212</f>
        <v>60867.6</v>
      </c>
      <c r="H211" s="184">
        <f t="shared" si="59"/>
        <v>0</v>
      </c>
      <c r="I211" s="184">
        <f t="shared" si="59"/>
        <v>0</v>
      </c>
      <c r="J211" s="184">
        <f t="shared" si="59"/>
        <v>0</v>
      </c>
      <c r="K211" s="184">
        <f t="shared" si="59"/>
        <v>0</v>
      </c>
      <c r="L211" s="184">
        <f t="shared" si="59"/>
        <v>0</v>
      </c>
      <c r="M211" s="184">
        <f t="shared" si="59"/>
        <v>0</v>
      </c>
      <c r="N211" s="184">
        <f t="shared" si="59"/>
        <v>0</v>
      </c>
      <c r="O211" s="184">
        <f t="shared" si="59"/>
        <v>60867.6</v>
      </c>
    </row>
    <row r="212" spans="1:15" ht="15.75">
      <c r="A212" s="113" t="s">
        <v>319</v>
      </c>
      <c r="B212" s="154">
        <v>909</v>
      </c>
      <c r="C212" s="5" t="s">
        <v>369</v>
      </c>
      <c r="D212" s="5" t="s">
        <v>371</v>
      </c>
      <c r="E212" s="5" t="s">
        <v>247</v>
      </c>
      <c r="F212" s="5" t="s">
        <v>290</v>
      </c>
      <c r="G212" s="193">
        <v>60867.6</v>
      </c>
      <c r="H212" s="244"/>
      <c r="I212" s="244"/>
      <c r="N212" s="38">
        <v>0</v>
      </c>
      <c r="O212" s="38">
        <f>G212+N212</f>
        <v>60867.6</v>
      </c>
    </row>
    <row r="213" spans="1:15" ht="31.5" hidden="1">
      <c r="A213" s="87" t="s">
        <v>320</v>
      </c>
      <c r="B213" s="159"/>
      <c r="C213" s="5" t="s">
        <v>369</v>
      </c>
      <c r="D213" s="5" t="s">
        <v>371</v>
      </c>
      <c r="E213" s="5" t="s">
        <v>169</v>
      </c>
      <c r="F213" s="5" t="s">
        <v>318</v>
      </c>
      <c r="G213" s="193">
        <v>5</v>
      </c>
      <c r="H213" s="244"/>
      <c r="I213" s="244"/>
      <c r="N213" s="38"/>
      <c r="O213" s="38"/>
    </row>
    <row r="214" spans="1:15" ht="93" customHeight="1" hidden="1">
      <c r="A214" s="87" t="s">
        <v>325</v>
      </c>
      <c r="B214" s="159"/>
      <c r="C214" s="5" t="s">
        <v>369</v>
      </c>
      <c r="D214" s="5" t="s">
        <v>371</v>
      </c>
      <c r="E214" s="5" t="s">
        <v>184</v>
      </c>
      <c r="F214" s="5" t="s">
        <v>358</v>
      </c>
      <c r="G214" s="193"/>
      <c r="H214" s="244"/>
      <c r="I214" s="244"/>
      <c r="N214" s="38"/>
      <c r="O214" s="38"/>
    </row>
    <row r="215" spans="1:15" ht="15.75" hidden="1">
      <c r="A215" s="87" t="s">
        <v>357</v>
      </c>
      <c r="B215" s="159"/>
      <c r="C215" s="5" t="s">
        <v>369</v>
      </c>
      <c r="D215" s="5" t="s">
        <v>371</v>
      </c>
      <c r="E215" s="5" t="s">
        <v>184</v>
      </c>
      <c r="F215" s="5" t="s">
        <v>324</v>
      </c>
      <c r="G215" s="194">
        <f>G216</f>
        <v>0</v>
      </c>
      <c r="H215" s="245"/>
      <c r="I215" s="245"/>
      <c r="N215" s="131"/>
      <c r="O215" s="131"/>
    </row>
    <row r="216" spans="1:15" ht="31.5" hidden="1">
      <c r="A216" s="106" t="s">
        <v>323</v>
      </c>
      <c r="B216" s="163"/>
      <c r="C216" s="44" t="s">
        <v>368</v>
      </c>
      <c r="D216" s="44" t="s">
        <v>367</v>
      </c>
      <c r="E216" s="44" t="s">
        <v>338</v>
      </c>
      <c r="F216" s="44"/>
      <c r="G216" s="194">
        <f>G217</f>
        <v>0</v>
      </c>
      <c r="H216" s="245"/>
      <c r="I216" s="245"/>
      <c r="N216" s="131"/>
      <c r="O216" s="131"/>
    </row>
    <row r="217" spans="1:15" ht="15.75" hidden="1">
      <c r="A217" s="108" t="s">
        <v>333</v>
      </c>
      <c r="B217" s="164"/>
      <c r="C217" s="44" t="s">
        <v>368</v>
      </c>
      <c r="D217" s="44" t="s">
        <v>367</v>
      </c>
      <c r="E217" s="44" t="s">
        <v>339</v>
      </c>
      <c r="F217" s="44"/>
      <c r="G217" s="194">
        <f>G218</f>
        <v>0</v>
      </c>
      <c r="H217" s="245"/>
      <c r="I217" s="245"/>
      <c r="N217" s="131"/>
      <c r="O217" s="131"/>
    </row>
    <row r="218" spans="1:15" ht="31.5" hidden="1">
      <c r="A218" s="106" t="s">
        <v>337</v>
      </c>
      <c r="B218" s="163"/>
      <c r="C218" s="44" t="s">
        <v>368</v>
      </c>
      <c r="D218" s="44" t="s">
        <v>367</v>
      </c>
      <c r="E218" s="44" t="s">
        <v>339</v>
      </c>
      <c r="F218" s="44" t="s">
        <v>336</v>
      </c>
      <c r="G218" s="194">
        <f>G219</f>
        <v>0</v>
      </c>
      <c r="H218" s="245"/>
      <c r="I218" s="245"/>
      <c r="N218" s="131"/>
      <c r="O218" s="131"/>
    </row>
    <row r="219" spans="1:15" ht="15.75" hidden="1">
      <c r="A219" s="108" t="s">
        <v>359</v>
      </c>
      <c r="B219" s="164"/>
      <c r="C219" s="44" t="s">
        <v>368</v>
      </c>
      <c r="D219" s="44" t="s">
        <v>367</v>
      </c>
      <c r="E219" s="44" t="s">
        <v>339</v>
      </c>
      <c r="F219" s="44" t="s">
        <v>100</v>
      </c>
      <c r="G219" s="194"/>
      <c r="H219" s="245"/>
      <c r="I219" s="245"/>
      <c r="N219" s="131"/>
      <c r="O219" s="131"/>
    </row>
    <row r="220" spans="1:15" ht="15.75">
      <c r="A220" s="75" t="s">
        <v>340</v>
      </c>
      <c r="B220" s="153">
        <v>909</v>
      </c>
      <c r="C220" s="47" t="s">
        <v>368</v>
      </c>
      <c r="D220" s="47"/>
      <c r="E220" s="47"/>
      <c r="F220" s="47"/>
      <c r="G220" s="195">
        <f aca="true" t="shared" si="60" ref="G220:O225">G221</f>
        <v>1000000</v>
      </c>
      <c r="H220" s="195">
        <f t="shared" si="60"/>
        <v>0</v>
      </c>
      <c r="I220" s="195">
        <f t="shared" si="60"/>
        <v>0</v>
      </c>
      <c r="J220" s="195">
        <f t="shared" si="60"/>
        <v>0</v>
      </c>
      <c r="K220" s="195">
        <f t="shared" si="60"/>
        <v>0</v>
      </c>
      <c r="L220" s="195">
        <f t="shared" si="60"/>
        <v>0</v>
      </c>
      <c r="M220" s="195">
        <f t="shared" si="60"/>
        <v>0</v>
      </c>
      <c r="N220" s="195">
        <f t="shared" si="60"/>
        <v>0</v>
      </c>
      <c r="O220" s="195">
        <f t="shared" si="60"/>
        <v>1000000</v>
      </c>
    </row>
    <row r="221" spans="1:15" ht="15.75">
      <c r="A221" s="76" t="s">
        <v>388</v>
      </c>
      <c r="B221" s="16">
        <v>909</v>
      </c>
      <c r="C221" s="24" t="s">
        <v>368</v>
      </c>
      <c r="D221" s="24" t="s">
        <v>367</v>
      </c>
      <c r="E221" s="24"/>
      <c r="F221" s="24"/>
      <c r="G221" s="196">
        <f t="shared" si="60"/>
        <v>1000000</v>
      </c>
      <c r="H221" s="196">
        <f t="shared" si="60"/>
        <v>0</v>
      </c>
      <c r="I221" s="196">
        <f t="shared" si="60"/>
        <v>0</v>
      </c>
      <c r="J221" s="196">
        <f t="shared" si="60"/>
        <v>0</v>
      </c>
      <c r="K221" s="196">
        <f t="shared" si="60"/>
        <v>0</v>
      </c>
      <c r="L221" s="196">
        <f t="shared" si="60"/>
        <v>0</v>
      </c>
      <c r="M221" s="196">
        <f t="shared" si="60"/>
        <v>0</v>
      </c>
      <c r="N221" s="196">
        <f t="shared" si="60"/>
        <v>0</v>
      </c>
      <c r="O221" s="196">
        <f t="shared" si="60"/>
        <v>1000000</v>
      </c>
    </row>
    <row r="222" spans="1:15" ht="47.25">
      <c r="A222" s="77" t="s">
        <v>430</v>
      </c>
      <c r="B222" s="154">
        <v>909</v>
      </c>
      <c r="C222" s="10" t="s">
        <v>368</v>
      </c>
      <c r="D222" s="10" t="s">
        <v>367</v>
      </c>
      <c r="E222" s="10" t="s">
        <v>246</v>
      </c>
      <c r="F222" s="10"/>
      <c r="G222" s="197">
        <f t="shared" si="60"/>
        <v>1000000</v>
      </c>
      <c r="H222" s="197">
        <f t="shared" si="60"/>
        <v>0</v>
      </c>
      <c r="I222" s="197">
        <f t="shared" si="60"/>
        <v>0</v>
      </c>
      <c r="J222" s="197">
        <f t="shared" si="60"/>
        <v>0</v>
      </c>
      <c r="K222" s="197">
        <f t="shared" si="60"/>
        <v>0</v>
      </c>
      <c r="L222" s="197">
        <f t="shared" si="60"/>
        <v>0</v>
      </c>
      <c r="M222" s="197">
        <f t="shared" si="60"/>
        <v>0</v>
      </c>
      <c r="N222" s="197">
        <f t="shared" si="60"/>
        <v>0</v>
      </c>
      <c r="O222" s="197">
        <f t="shared" si="60"/>
        <v>1000000</v>
      </c>
    </row>
    <row r="223" spans="1:15" ht="31.5">
      <c r="A223" s="77" t="s">
        <v>433</v>
      </c>
      <c r="B223" s="154">
        <v>909</v>
      </c>
      <c r="C223" s="10" t="s">
        <v>368</v>
      </c>
      <c r="D223" s="10" t="s">
        <v>367</v>
      </c>
      <c r="E223" s="10" t="s">
        <v>245</v>
      </c>
      <c r="F223" s="10"/>
      <c r="G223" s="197">
        <f>G224</f>
        <v>1000000</v>
      </c>
      <c r="H223" s="197">
        <f aca="true" t="shared" si="61" ref="H223:O223">H224</f>
        <v>0</v>
      </c>
      <c r="I223" s="197">
        <f t="shared" si="61"/>
        <v>0</v>
      </c>
      <c r="J223" s="197">
        <f t="shared" si="61"/>
        <v>0</v>
      </c>
      <c r="K223" s="197">
        <f t="shared" si="61"/>
        <v>0</v>
      </c>
      <c r="L223" s="197">
        <f t="shared" si="61"/>
        <v>0</v>
      </c>
      <c r="M223" s="197">
        <f t="shared" si="61"/>
        <v>0</v>
      </c>
      <c r="N223" s="197">
        <f t="shared" si="61"/>
        <v>0</v>
      </c>
      <c r="O223" s="197">
        <f t="shared" si="61"/>
        <v>1000000</v>
      </c>
    </row>
    <row r="224" spans="1:15" ht="31.5">
      <c r="A224" s="64" t="s">
        <v>283</v>
      </c>
      <c r="B224" s="154">
        <v>909</v>
      </c>
      <c r="C224" s="10" t="s">
        <v>368</v>
      </c>
      <c r="D224" s="10" t="s">
        <v>367</v>
      </c>
      <c r="E224" s="10" t="s">
        <v>244</v>
      </c>
      <c r="F224" s="10"/>
      <c r="G224" s="197">
        <f>G225+G228</f>
        <v>1000000</v>
      </c>
      <c r="H224" s="197">
        <f aca="true" t="shared" si="62" ref="H224:O224">H225+H228</f>
        <v>0</v>
      </c>
      <c r="I224" s="197">
        <f t="shared" si="62"/>
        <v>0</v>
      </c>
      <c r="J224" s="197">
        <f t="shared" si="62"/>
        <v>0</v>
      </c>
      <c r="K224" s="197">
        <f t="shared" si="62"/>
        <v>0</v>
      </c>
      <c r="L224" s="197">
        <f t="shared" si="62"/>
        <v>0</v>
      </c>
      <c r="M224" s="197">
        <f t="shared" si="62"/>
        <v>0</v>
      </c>
      <c r="N224" s="197">
        <f t="shared" si="62"/>
        <v>0</v>
      </c>
      <c r="O224" s="197">
        <f t="shared" si="62"/>
        <v>1000000</v>
      </c>
    </row>
    <row r="225" spans="1:15" ht="15.75">
      <c r="A225" s="64" t="s">
        <v>284</v>
      </c>
      <c r="B225" s="154">
        <v>909</v>
      </c>
      <c r="C225" s="10" t="s">
        <v>368</v>
      </c>
      <c r="D225" s="10" t="s">
        <v>367</v>
      </c>
      <c r="E225" s="10" t="s">
        <v>243</v>
      </c>
      <c r="F225" s="10"/>
      <c r="G225" s="197">
        <f t="shared" si="60"/>
        <v>1000000</v>
      </c>
      <c r="H225" s="197">
        <f t="shared" si="60"/>
        <v>0</v>
      </c>
      <c r="I225" s="197">
        <f t="shared" si="60"/>
        <v>0</v>
      </c>
      <c r="J225" s="197">
        <f t="shared" si="60"/>
        <v>0</v>
      </c>
      <c r="K225" s="197">
        <f t="shared" si="60"/>
        <v>0</v>
      </c>
      <c r="L225" s="197">
        <f t="shared" si="60"/>
        <v>0</v>
      </c>
      <c r="M225" s="197">
        <f t="shared" si="60"/>
        <v>0</v>
      </c>
      <c r="N225" s="197">
        <f t="shared" si="60"/>
        <v>0</v>
      </c>
      <c r="O225" s="197">
        <f t="shared" si="60"/>
        <v>1000000</v>
      </c>
    </row>
    <row r="226" spans="1:15" ht="31.5">
      <c r="A226" s="64" t="s">
        <v>347</v>
      </c>
      <c r="B226" s="154">
        <v>909</v>
      </c>
      <c r="C226" s="10" t="s">
        <v>368</v>
      </c>
      <c r="D226" s="10" t="s">
        <v>367</v>
      </c>
      <c r="E226" s="10" t="s">
        <v>243</v>
      </c>
      <c r="F226" s="10" t="s">
        <v>336</v>
      </c>
      <c r="G226" s="197">
        <v>1000000</v>
      </c>
      <c r="H226" s="246"/>
      <c r="I226" s="246"/>
      <c r="N226" s="132">
        <v>0</v>
      </c>
      <c r="O226" s="132">
        <f>G226+N226</f>
        <v>1000000</v>
      </c>
    </row>
    <row r="227" spans="1:15" ht="15.75" hidden="1">
      <c r="A227" s="89" t="s">
        <v>359</v>
      </c>
      <c r="B227" s="160"/>
      <c r="C227" s="10" t="s">
        <v>368</v>
      </c>
      <c r="D227" s="10" t="s">
        <v>367</v>
      </c>
      <c r="E227" s="10" t="s">
        <v>170</v>
      </c>
      <c r="F227" s="10" t="s">
        <v>100</v>
      </c>
      <c r="G227" s="197">
        <v>623.4</v>
      </c>
      <c r="H227" s="246"/>
      <c r="I227" s="246"/>
      <c r="N227" s="132"/>
      <c r="O227" s="132"/>
    </row>
    <row r="228" spans="1:15" ht="31.5" hidden="1">
      <c r="A228" s="64" t="s">
        <v>171</v>
      </c>
      <c r="B228" s="155"/>
      <c r="C228" s="10" t="s">
        <v>368</v>
      </c>
      <c r="D228" s="10" t="s">
        <v>367</v>
      </c>
      <c r="E228" s="10" t="s">
        <v>172</v>
      </c>
      <c r="F228" s="10"/>
      <c r="G228" s="197"/>
      <c r="H228" s="246"/>
      <c r="I228" s="246"/>
      <c r="N228" s="132"/>
      <c r="O228" s="132"/>
    </row>
    <row r="229" spans="1:15" ht="31.5" hidden="1">
      <c r="A229" s="64" t="s">
        <v>347</v>
      </c>
      <c r="B229" s="155"/>
      <c r="C229" s="10" t="s">
        <v>368</v>
      </c>
      <c r="D229" s="10" t="s">
        <v>367</v>
      </c>
      <c r="E229" s="10" t="s">
        <v>172</v>
      </c>
      <c r="F229" s="10" t="s">
        <v>336</v>
      </c>
      <c r="G229" s="197"/>
      <c r="H229" s="246"/>
      <c r="I229" s="246"/>
      <c r="N229" s="132"/>
      <c r="O229" s="132"/>
    </row>
    <row r="230" spans="1:15" ht="15.75">
      <c r="A230" s="75" t="s">
        <v>287</v>
      </c>
      <c r="B230" s="153">
        <v>909</v>
      </c>
      <c r="C230" s="25" t="s">
        <v>387</v>
      </c>
      <c r="D230" s="25"/>
      <c r="E230" s="25"/>
      <c r="F230" s="25"/>
      <c r="G230" s="188">
        <f aca="true" t="shared" si="63" ref="G230:O235">G231</f>
        <v>9000</v>
      </c>
      <c r="H230" s="188">
        <f t="shared" si="63"/>
        <v>0</v>
      </c>
      <c r="I230" s="188">
        <f t="shared" si="63"/>
        <v>0</v>
      </c>
      <c r="J230" s="188">
        <f t="shared" si="63"/>
        <v>0</v>
      </c>
      <c r="K230" s="188">
        <f t="shared" si="63"/>
        <v>0</v>
      </c>
      <c r="L230" s="188">
        <f t="shared" si="63"/>
        <v>0</v>
      </c>
      <c r="M230" s="188">
        <f t="shared" si="63"/>
        <v>0</v>
      </c>
      <c r="N230" s="188">
        <f t="shared" si="63"/>
        <v>0</v>
      </c>
      <c r="O230" s="188">
        <f t="shared" si="63"/>
        <v>9000</v>
      </c>
    </row>
    <row r="231" spans="1:15" ht="15.75">
      <c r="A231" s="76" t="s">
        <v>286</v>
      </c>
      <c r="B231" s="16">
        <v>909</v>
      </c>
      <c r="C231" s="15" t="s">
        <v>387</v>
      </c>
      <c r="D231" s="15" t="s">
        <v>370</v>
      </c>
      <c r="E231" s="15"/>
      <c r="F231" s="15"/>
      <c r="G231" s="183">
        <f t="shared" si="63"/>
        <v>9000</v>
      </c>
      <c r="H231" s="183">
        <f t="shared" si="63"/>
        <v>0</v>
      </c>
      <c r="I231" s="183">
        <f t="shared" si="63"/>
        <v>0</v>
      </c>
      <c r="J231" s="183">
        <f t="shared" si="63"/>
        <v>0</v>
      </c>
      <c r="K231" s="183">
        <f t="shared" si="63"/>
        <v>0</v>
      </c>
      <c r="L231" s="183">
        <f t="shared" si="63"/>
        <v>0</v>
      </c>
      <c r="M231" s="183">
        <f t="shared" si="63"/>
        <v>0</v>
      </c>
      <c r="N231" s="183">
        <f t="shared" si="63"/>
        <v>0</v>
      </c>
      <c r="O231" s="183">
        <f t="shared" si="63"/>
        <v>9000</v>
      </c>
    </row>
    <row r="232" spans="1:15" ht="47.25">
      <c r="A232" s="64" t="s">
        <v>430</v>
      </c>
      <c r="B232" s="154">
        <v>909</v>
      </c>
      <c r="C232" s="5" t="s">
        <v>387</v>
      </c>
      <c r="D232" s="5" t="s">
        <v>370</v>
      </c>
      <c r="E232" s="5" t="s">
        <v>246</v>
      </c>
      <c r="F232" s="5"/>
      <c r="G232" s="184">
        <f t="shared" si="63"/>
        <v>9000</v>
      </c>
      <c r="H232" s="184">
        <f t="shared" si="63"/>
        <v>0</v>
      </c>
      <c r="I232" s="184">
        <f t="shared" si="63"/>
        <v>0</v>
      </c>
      <c r="J232" s="184">
        <f t="shared" si="63"/>
        <v>0</v>
      </c>
      <c r="K232" s="184">
        <f t="shared" si="63"/>
        <v>0</v>
      </c>
      <c r="L232" s="184">
        <f t="shared" si="63"/>
        <v>0</v>
      </c>
      <c r="M232" s="184">
        <f t="shared" si="63"/>
        <v>0</v>
      </c>
      <c r="N232" s="184">
        <f t="shared" si="63"/>
        <v>0</v>
      </c>
      <c r="O232" s="184">
        <f t="shared" si="63"/>
        <v>9000</v>
      </c>
    </row>
    <row r="233" spans="1:15" ht="47.25">
      <c r="A233" s="64" t="s">
        <v>434</v>
      </c>
      <c r="B233" s="154">
        <v>909</v>
      </c>
      <c r="C233" s="5" t="s">
        <v>387</v>
      </c>
      <c r="D233" s="5" t="s">
        <v>370</v>
      </c>
      <c r="E233" s="5" t="s">
        <v>260</v>
      </c>
      <c r="F233" s="5"/>
      <c r="G233" s="184">
        <f t="shared" si="63"/>
        <v>9000</v>
      </c>
      <c r="H233" s="184">
        <f t="shared" si="63"/>
        <v>0</v>
      </c>
      <c r="I233" s="184">
        <f t="shared" si="63"/>
        <v>0</v>
      </c>
      <c r="J233" s="184">
        <f t="shared" si="63"/>
        <v>0</v>
      </c>
      <c r="K233" s="184">
        <f t="shared" si="63"/>
        <v>0</v>
      </c>
      <c r="L233" s="184">
        <f t="shared" si="63"/>
        <v>0</v>
      </c>
      <c r="M233" s="184">
        <f t="shared" si="63"/>
        <v>0</v>
      </c>
      <c r="N233" s="184">
        <f t="shared" si="63"/>
        <v>0</v>
      </c>
      <c r="O233" s="184">
        <f t="shared" si="63"/>
        <v>9000</v>
      </c>
    </row>
    <row r="234" spans="1:15" ht="31.5">
      <c r="A234" s="64" t="s">
        <v>173</v>
      </c>
      <c r="B234" s="154">
        <v>909</v>
      </c>
      <c r="C234" s="5" t="s">
        <v>387</v>
      </c>
      <c r="D234" s="5" t="s">
        <v>370</v>
      </c>
      <c r="E234" s="5" t="s">
        <v>259</v>
      </c>
      <c r="F234" s="5"/>
      <c r="G234" s="184">
        <f t="shared" si="63"/>
        <v>9000</v>
      </c>
      <c r="H234" s="184">
        <f t="shared" si="63"/>
        <v>0</v>
      </c>
      <c r="I234" s="184">
        <f t="shared" si="63"/>
        <v>0</v>
      </c>
      <c r="J234" s="184">
        <f t="shared" si="63"/>
        <v>0</v>
      </c>
      <c r="K234" s="184">
        <f t="shared" si="63"/>
        <v>0</v>
      </c>
      <c r="L234" s="184">
        <f t="shared" si="63"/>
        <v>0</v>
      </c>
      <c r="M234" s="184">
        <f t="shared" si="63"/>
        <v>0</v>
      </c>
      <c r="N234" s="184">
        <f t="shared" si="63"/>
        <v>0</v>
      </c>
      <c r="O234" s="184">
        <f t="shared" si="63"/>
        <v>9000</v>
      </c>
    </row>
    <row r="235" spans="1:15" ht="31.5">
      <c r="A235" s="64" t="s">
        <v>174</v>
      </c>
      <c r="B235" s="154">
        <v>909</v>
      </c>
      <c r="C235" s="5" t="s">
        <v>387</v>
      </c>
      <c r="D235" s="5" t="s">
        <v>370</v>
      </c>
      <c r="E235" s="5" t="s">
        <v>258</v>
      </c>
      <c r="F235" s="5"/>
      <c r="G235" s="184">
        <f t="shared" si="63"/>
        <v>9000</v>
      </c>
      <c r="H235" s="184">
        <f t="shared" si="63"/>
        <v>0</v>
      </c>
      <c r="I235" s="184">
        <f t="shared" si="63"/>
        <v>0</v>
      </c>
      <c r="J235" s="184">
        <f t="shared" si="63"/>
        <v>0</v>
      </c>
      <c r="K235" s="184">
        <f t="shared" si="63"/>
        <v>0</v>
      </c>
      <c r="L235" s="184">
        <f t="shared" si="63"/>
        <v>0</v>
      </c>
      <c r="M235" s="184">
        <f t="shared" si="63"/>
        <v>0</v>
      </c>
      <c r="N235" s="184">
        <f t="shared" si="63"/>
        <v>0</v>
      </c>
      <c r="O235" s="184">
        <f t="shared" si="63"/>
        <v>9000</v>
      </c>
    </row>
    <row r="236" spans="1:15" ht="15.75">
      <c r="A236" s="89" t="s">
        <v>319</v>
      </c>
      <c r="B236" s="154">
        <v>909</v>
      </c>
      <c r="C236" s="5" t="s">
        <v>387</v>
      </c>
      <c r="D236" s="5" t="s">
        <v>370</v>
      </c>
      <c r="E236" s="5" t="s">
        <v>258</v>
      </c>
      <c r="F236" s="5" t="s">
        <v>290</v>
      </c>
      <c r="G236" s="184">
        <v>9000</v>
      </c>
      <c r="H236" s="241"/>
      <c r="I236" s="241"/>
      <c r="N236" s="85"/>
      <c r="O236" s="85">
        <f>G236+N236</f>
        <v>9000</v>
      </c>
    </row>
    <row r="237" spans="1:15" ht="31.5" hidden="1">
      <c r="A237" s="64" t="s">
        <v>320</v>
      </c>
      <c r="B237" s="155"/>
      <c r="C237" s="5" t="s">
        <v>387</v>
      </c>
      <c r="D237" s="5" t="s">
        <v>370</v>
      </c>
      <c r="E237" s="5" t="s">
        <v>175</v>
      </c>
      <c r="F237" s="5" t="s">
        <v>318</v>
      </c>
      <c r="G237" s="184">
        <v>9</v>
      </c>
      <c r="H237" s="241"/>
      <c r="I237" s="241"/>
      <c r="N237" s="85"/>
      <c r="O237" s="85"/>
    </row>
    <row r="238" spans="1:15" ht="15.75">
      <c r="A238" s="133" t="s">
        <v>376</v>
      </c>
      <c r="B238" s="175"/>
      <c r="C238" s="11"/>
      <c r="D238" s="11"/>
      <c r="E238" s="11"/>
      <c r="F238" s="11"/>
      <c r="G238" s="198">
        <f>G11+G79+G102+G134+G220+G230</f>
        <v>4185300</v>
      </c>
      <c r="H238" s="198">
        <f aca="true" t="shared" si="64" ref="H238:N238">H230+H220+H134+H102+H88+H79+H11</f>
        <v>0</v>
      </c>
      <c r="I238" s="198">
        <f t="shared" si="64"/>
        <v>0</v>
      </c>
      <c r="J238" s="198">
        <f t="shared" si="64"/>
        <v>0</v>
      </c>
      <c r="K238" s="198">
        <f t="shared" si="64"/>
        <v>0</v>
      </c>
      <c r="L238" s="198">
        <f t="shared" si="64"/>
        <v>0</v>
      </c>
      <c r="M238" s="198">
        <f t="shared" si="64"/>
        <v>0</v>
      </c>
      <c r="N238" s="198">
        <f t="shared" si="64"/>
        <v>76188</v>
      </c>
      <c r="O238" s="198">
        <f>O11+O79+O102+O134+O220+O230</f>
        <v>4261488</v>
      </c>
    </row>
    <row r="239" spans="3:6" ht="12.75">
      <c r="C239" s="134"/>
      <c r="D239" s="134"/>
      <c r="E239" s="134"/>
      <c r="F239" s="134"/>
    </row>
    <row r="240" spans="3:6" ht="12.75">
      <c r="C240" s="134"/>
      <c r="D240" s="134"/>
      <c r="E240" s="134"/>
      <c r="F240" s="134"/>
    </row>
    <row r="241" spans="3:6" ht="12.75">
      <c r="C241" s="134"/>
      <c r="D241" s="134"/>
      <c r="E241" s="134"/>
      <c r="F241" s="134"/>
    </row>
    <row r="242" spans="3:6" ht="12.75">
      <c r="C242" s="134"/>
      <c r="D242" s="134"/>
      <c r="E242" s="134"/>
      <c r="F242" s="134"/>
    </row>
    <row r="243" spans="3:6" ht="12.75">
      <c r="C243" s="134"/>
      <c r="D243" s="134"/>
      <c r="E243" s="134"/>
      <c r="F243" s="134"/>
    </row>
    <row r="244" spans="3:6" ht="12.75">
      <c r="C244" s="134"/>
      <c r="D244" s="134"/>
      <c r="E244" s="134"/>
      <c r="F244" s="134"/>
    </row>
    <row r="245" spans="3:6" ht="12.75">
      <c r="C245" s="134"/>
      <c r="D245" s="134"/>
      <c r="E245" s="134"/>
      <c r="F245" s="134"/>
    </row>
    <row r="246" spans="3:6" ht="12.75">
      <c r="C246" s="134"/>
      <c r="D246" s="134"/>
      <c r="E246" s="134"/>
      <c r="F246" s="134"/>
    </row>
    <row r="247" spans="3:6" ht="12.75">
      <c r="C247" s="134"/>
      <c r="D247" s="134"/>
      <c r="E247" s="134"/>
      <c r="F247" s="134"/>
    </row>
    <row r="248" spans="3:6" ht="12.75">
      <c r="C248" s="134"/>
      <c r="D248" s="134"/>
      <c r="E248" s="134"/>
      <c r="F248" s="134"/>
    </row>
    <row r="249" spans="3:6" ht="12.75">
      <c r="C249" s="134"/>
      <c r="D249" s="134"/>
      <c r="E249" s="134"/>
      <c r="F249" s="134"/>
    </row>
    <row r="250" spans="3:6" ht="12.75">
      <c r="C250" s="134"/>
      <c r="D250" s="134"/>
      <c r="E250" s="134"/>
      <c r="F250" s="134"/>
    </row>
    <row r="251" spans="3:6" ht="12.75">
      <c r="C251" s="134"/>
      <c r="D251" s="134"/>
      <c r="E251" s="134"/>
      <c r="F251" s="134"/>
    </row>
    <row r="252" spans="3:6" ht="12.75">
      <c r="C252" s="134"/>
      <c r="D252" s="134"/>
      <c r="E252" s="134"/>
      <c r="F252" s="134"/>
    </row>
    <row r="253" spans="3:6" ht="12.75">
      <c r="C253" s="134"/>
      <c r="D253" s="134"/>
      <c r="E253" s="134"/>
      <c r="F253" s="134"/>
    </row>
    <row r="254" spans="3:6" ht="12.75">
      <c r="C254" s="134"/>
      <c r="D254" s="134"/>
      <c r="E254" s="134"/>
      <c r="F254" s="134"/>
    </row>
    <row r="255" spans="3:6" ht="12.75">
      <c r="C255" s="134"/>
      <c r="D255" s="134"/>
      <c r="E255" s="134"/>
      <c r="F255" s="134"/>
    </row>
    <row r="256" spans="3:6" ht="12.75">
      <c r="C256" s="134"/>
      <c r="D256" s="134"/>
      <c r="E256" s="134"/>
      <c r="F256" s="134"/>
    </row>
    <row r="257" spans="3:6" ht="12.75">
      <c r="C257" s="134"/>
      <c r="D257" s="134"/>
      <c r="E257" s="134"/>
      <c r="F257" s="134"/>
    </row>
    <row r="258" spans="3:6" ht="12.75">
      <c r="C258" s="134"/>
      <c r="D258" s="134"/>
      <c r="E258" s="134"/>
      <c r="F258" s="134"/>
    </row>
    <row r="259" spans="3:6" ht="12.75">
      <c r="C259" s="134"/>
      <c r="D259" s="134"/>
      <c r="E259" s="134"/>
      <c r="F259" s="134"/>
    </row>
    <row r="260" spans="3:6" ht="12.75">
      <c r="C260" s="134"/>
      <c r="D260" s="134"/>
      <c r="E260" s="134"/>
      <c r="F260" s="134"/>
    </row>
    <row r="261" spans="3:6" ht="12.75">
      <c r="C261" s="134"/>
      <c r="D261" s="134"/>
      <c r="E261" s="134"/>
      <c r="F261" s="134"/>
    </row>
    <row r="262" spans="3:6" ht="12.75">
      <c r="C262" s="134"/>
      <c r="D262" s="134"/>
      <c r="E262" s="134"/>
      <c r="F262" s="134"/>
    </row>
    <row r="263" spans="3:6" ht="12.75">
      <c r="C263" s="134"/>
      <c r="D263" s="134"/>
      <c r="E263" s="134"/>
      <c r="F263" s="134"/>
    </row>
    <row r="264" spans="3:6" ht="12.75">
      <c r="C264" s="134"/>
      <c r="D264" s="134"/>
      <c r="E264" s="134"/>
      <c r="F264" s="134"/>
    </row>
    <row r="265" spans="3:6" ht="12.75">
      <c r="C265" s="134"/>
      <c r="D265" s="134"/>
      <c r="E265" s="134"/>
      <c r="F265" s="134"/>
    </row>
    <row r="266" spans="3:6" ht="12.75">
      <c r="C266" s="134"/>
      <c r="D266" s="134"/>
      <c r="E266" s="134"/>
      <c r="F266" s="134"/>
    </row>
  </sheetData>
  <sheetProtection/>
  <mergeCells count="7">
    <mergeCell ref="A5:G5"/>
    <mergeCell ref="A6:G6"/>
    <mergeCell ref="A7:K7"/>
    <mergeCell ref="A1:O1"/>
    <mergeCell ref="A2:O2"/>
    <mergeCell ref="A3:O3"/>
    <mergeCell ref="A4:G4"/>
  </mergeCells>
  <printOptions/>
  <pageMargins left="0.33" right="0.25" top="0.27" bottom="0.41" header="0.37" footer="0.31"/>
  <pageSetup fitToHeight="3" fitToWidth="1" horizontalDpi="600" verticalDpi="600" orientation="portrait" paperSize="9" scale="54" r:id="rId1"/>
  <rowBreaks count="2" manualBreakCount="2">
    <brk id="53" max="14" man="1"/>
    <brk id="20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N265"/>
  <sheetViews>
    <sheetView view="pageBreakPreview" zoomScale="75" zoomScaleNormal="75" zoomScaleSheetLayoutView="75" zoomScalePageLayoutView="0" workbookViewId="0" topLeftCell="A1">
      <selection activeCell="L238" sqref="L238"/>
    </sheetView>
  </sheetViews>
  <sheetFormatPr defaultColWidth="9.00390625" defaultRowHeight="12.75"/>
  <cols>
    <col min="1" max="1" width="85.25390625" style="68" customWidth="1"/>
    <col min="2" max="2" width="8.375" style="68" customWidth="1"/>
    <col min="3" max="3" width="9.25390625" style="68" customWidth="1"/>
    <col min="4" max="4" width="16.125" style="68" customWidth="1"/>
    <col min="5" max="5" width="9.125" style="68" customWidth="1"/>
    <col min="6" max="6" width="13.625" style="68" customWidth="1"/>
    <col min="7" max="7" width="10.75390625" style="68" hidden="1" customWidth="1"/>
    <col min="8" max="10" width="9.875" style="68" hidden="1" customWidth="1"/>
    <col min="11" max="11" width="11.875" style="200" customWidth="1"/>
    <col min="12" max="12" width="13.00390625" style="200" customWidth="1"/>
    <col min="13" max="16384" width="9.125" style="68" customWidth="1"/>
  </cols>
  <sheetData>
    <row r="1" spans="1:12" ht="12.75">
      <c r="A1" s="348" t="s">
        <v>138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</row>
    <row r="2" spans="1:12" ht="12.75">
      <c r="A2" s="348" t="s">
        <v>107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</row>
    <row r="3" spans="1:12" ht="12.75">
      <c r="A3" s="349" t="s">
        <v>439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1:6" ht="8.25" customHeight="1">
      <c r="A4" s="348"/>
      <c r="B4" s="348"/>
      <c r="C4" s="348"/>
      <c r="D4" s="348"/>
      <c r="E4" s="348"/>
      <c r="F4" s="348"/>
    </row>
    <row r="5" spans="1:6" ht="0.75" customHeight="1" hidden="1">
      <c r="A5" s="346"/>
      <c r="B5" s="346"/>
      <c r="C5" s="346"/>
      <c r="D5" s="346"/>
      <c r="E5" s="346"/>
      <c r="F5" s="346"/>
    </row>
    <row r="6" spans="1:6" ht="17.25" customHeight="1" hidden="1">
      <c r="A6" s="346"/>
      <c r="B6" s="346"/>
      <c r="C6" s="346"/>
      <c r="D6" s="346"/>
      <c r="E6" s="346"/>
      <c r="F6" s="346"/>
    </row>
    <row r="7" spans="1:9" ht="59.25" customHeight="1">
      <c r="A7" s="347" t="s">
        <v>440</v>
      </c>
      <c r="B7" s="347"/>
      <c r="C7" s="347"/>
      <c r="D7" s="347"/>
      <c r="E7" s="347"/>
      <c r="F7" s="347"/>
      <c r="G7" s="347"/>
      <c r="H7" s="347"/>
      <c r="I7" s="17"/>
    </row>
    <row r="8" spans="1:12" ht="22.5" customHeight="1">
      <c r="A8" s="69"/>
      <c r="B8" s="69"/>
      <c r="C8" s="69"/>
      <c r="D8" s="69"/>
      <c r="E8" s="69"/>
      <c r="F8" s="70"/>
      <c r="G8" s="69"/>
      <c r="H8" s="69"/>
      <c r="I8" s="17"/>
      <c r="L8" s="201" t="s">
        <v>56</v>
      </c>
    </row>
    <row r="9" spans="1:12" ht="31.5" customHeight="1">
      <c r="A9" s="71" t="s">
        <v>361</v>
      </c>
      <c r="B9" s="71" t="s">
        <v>362</v>
      </c>
      <c r="C9" s="71" t="s">
        <v>381</v>
      </c>
      <c r="D9" s="72" t="s">
        <v>364</v>
      </c>
      <c r="E9" s="72" t="s">
        <v>365</v>
      </c>
      <c r="F9" s="72" t="s">
        <v>27</v>
      </c>
      <c r="G9" s="73"/>
      <c r="H9" s="74"/>
      <c r="I9" s="9"/>
      <c r="J9" s="9"/>
      <c r="K9" s="185" t="s">
        <v>108</v>
      </c>
      <c r="L9" s="185" t="s">
        <v>366</v>
      </c>
    </row>
    <row r="10" spans="1:12" ht="24.75" customHeight="1">
      <c r="A10" s="75" t="s">
        <v>385</v>
      </c>
      <c r="B10" s="14" t="s">
        <v>367</v>
      </c>
      <c r="C10" s="14"/>
      <c r="D10" s="14"/>
      <c r="E10" s="14"/>
      <c r="F10" s="181">
        <f>F11+F16+F26+F47+F61</f>
        <v>2483432.4</v>
      </c>
      <c r="G10" s="181">
        <f>G11+G16+G26+G47+G56+G61</f>
        <v>0</v>
      </c>
      <c r="H10" s="181">
        <f>H11+H16+H26+H47+H56+H61</f>
        <v>0</v>
      </c>
      <c r="I10" s="181">
        <f>I11+I16+I26+I47+I56+I61</f>
        <v>0</v>
      </c>
      <c r="J10" s="181">
        <f>J11+J16+J26+J47+J56+J61</f>
        <v>55.7</v>
      </c>
      <c r="K10" s="181">
        <f>K11+K16+K26+K47+K61</f>
        <v>2688</v>
      </c>
      <c r="L10" s="181">
        <f>L11+L16+L26+L47+L61</f>
        <v>2486120.4</v>
      </c>
    </row>
    <row r="11" spans="1:12" ht="34.5" customHeight="1">
      <c r="A11" s="76" t="s">
        <v>314</v>
      </c>
      <c r="B11" s="14" t="s">
        <v>367</v>
      </c>
      <c r="C11" s="14" t="s">
        <v>370</v>
      </c>
      <c r="D11" s="14"/>
      <c r="E11" s="14"/>
      <c r="F11" s="181">
        <f>F12</f>
        <v>704300</v>
      </c>
      <c r="G11" s="181">
        <f aca="true" t="shared" si="0" ref="G11:L11">G12</f>
        <v>0</v>
      </c>
      <c r="H11" s="181">
        <f t="shared" si="0"/>
        <v>0</v>
      </c>
      <c r="I11" s="181">
        <f t="shared" si="0"/>
        <v>0</v>
      </c>
      <c r="J11" s="181">
        <f t="shared" si="0"/>
        <v>0</v>
      </c>
      <c r="K11" s="181">
        <f t="shared" si="0"/>
        <v>0</v>
      </c>
      <c r="L11" s="181">
        <f t="shared" si="0"/>
        <v>704300</v>
      </c>
    </row>
    <row r="12" spans="1:12" ht="24" customHeight="1">
      <c r="A12" s="77" t="s">
        <v>264</v>
      </c>
      <c r="B12" s="10" t="s">
        <v>367</v>
      </c>
      <c r="C12" s="10" t="s">
        <v>370</v>
      </c>
      <c r="D12" s="10" t="s">
        <v>265</v>
      </c>
      <c r="E12" s="14"/>
      <c r="F12" s="182">
        <f>F13</f>
        <v>704300</v>
      </c>
      <c r="G12" s="182">
        <f aca="true" t="shared" si="1" ref="G12:L12">G13</f>
        <v>0</v>
      </c>
      <c r="H12" s="182">
        <f t="shared" si="1"/>
        <v>0</v>
      </c>
      <c r="I12" s="182">
        <f t="shared" si="1"/>
        <v>0</v>
      </c>
      <c r="J12" s="182">
        <f t="shared" si="1"/>
        <v>0</v>
      </c>
      <c r="K12" s="182">
        <f t="shared" si="1"/>
        <v>0</v>
      </c>
      <c r="L12" s="182">
        <f t="shared" si="1"/>
        <v>704300</v>
      </c>
    </row>
    <row r="13" spans="1:12" ht="33.75" customHeight="1">
      <c r="A13" s="77" t="s">
        <v>266</v>
      </c>
      <c r="B13" s="10" t="s">
        <v>367</v>
      </c>
      <c r="C13" s="10" t="s">
        <v>370</v>
      </c>
      <c r="D13" s="10" t="s">
        <v>262</v>
      </c>
      <c r="E13" s="28"/>
      <c r="F13" s="182">
        <f>F14</f>
        <v>704300</v>
      </c>
      <c r="G13" s="182">
        <f aca="true" t="shared" si="2" ref="G13:L13">G14</f>
        <v>0</v>
      </c>
      <c r="H13" s="182">
        <f t="shared" si="2"/>
        <v>0</v>
      </c>
      <c r="I13" s="182">
        <f t="shared" si="2"/>
        <v>0</v>
      </c>
      <c r="J13" s="182">
        <f t="shared" si="2"/>
        <v>0</v>
      </c>
      <c r="K13" s="182">
        <f t="shared" si="2"/>
        <v>0</v>
      </c>
      <c r="L13" s="182">
        <f t="shared" si="2"/>
        <v>704300</v>
      </c>
    </row>
    <row r="14" spans="1:12" ht="24.75" customHeight="1">
      <c r="A14" s="64" t="s">
        <v>267</v>
      </c>
      <c r="B14" s="10" t="s">
        <v>367</v>
      </c>
      <c r="C14" s="10" t="s">
        <v>370</v>
      </c>
      <c r="D14" s="10" t="s">
        <v>263</v>
      </c>
      <c r="E14" s="37"/>
      <c r="F14" s="182">
        <f>F15</f>
        <v>704300</v>
      </c>
      <c r="G14" s="182">
        <f aca="true" t="shared" si="3" ref="G14:L14">G15</f>
        <v>0</v>
      </c>
      <c r="H14" s="182">
        <f t="shared" si="3"/>
        <v>0</v>
      </c>
      <c r="I14" s="182">
        <f t="shared" si="3"/>
        <v>0</v>
      </c>
      <c r="J14" s="182">
        <f t="shared" si="3"/>
        <v>0</v>
      </c>
      <c r="K14" s="182">
        <f t="shared" si="3"/>
        <v>0</v>
      </c>
      <c r="L14" s="182">
        <f t="shared" si="3"/>
        <v>704300</v>
      </c>
    </row>
    <row r="15" spans="1:12" ht="51.75" customHeight="1">
      <c r="A15" s="77" t="s">
        <v>316</v>
      </c>
      <c r="B15" s="28" t="s">
        <v>367</v>
      </c>
      <c r="C15" s="28" t="s">
        <v>370</v>
      </c>
      <c r="D15" s="10" t="s">
        <v>263</v>
      </c>
      <c r="E15" s="28" t="s">
        <v>289</v>
      </c>
      <c r="F15" s="182">
        <f>'Ведомственные расходы'!G16</f>
        <v>704300</v>
      </c>
      <c r="G15" s="78"/>
      <c r="H15" s="79"/>
      <c r="I15" s="2"/>
      <c r="J15" s="2"/>
      <c r="K15" s="182">
        <f>'Ведомственные расходы'!N16</f>
        <v>0</v>
      </c>
      <c r="L15" s="182">
        <f>F15+K15</f>
        <v>704300</v>
      </c>
    </row>
    <row r="16" spans="1:12" ht="53.25" customHeight="1">
      <c r="A16" s="80" t="s">
        <v>344</v>
      </c>
      <c r="B16" s="24" t="s">
        <v>367</v>
      </c>
      <c r="C16" s="24" t="s">
        <v>371</v>
      </c>
      <c r="D16" s="32"/>
      <c r="E16" s="29"/>
      <c r="F16" s="183">
        <f>F21</f>
        <v>8400</v>
      </c>
      <c r="G16" s="183">
        <f aca="true" t="shared" si="4" ref="G16:L16">G21</f>
        <v>0</v>
      </c>
      <c r="H16" s="183">
        <f t="shared" si="4"/>
        <v>0</v>
      </c>
      <c r="I16" s="183">
        <f t="shared" si="4"/>
        <v>0</v>
      </c>
      <c r="J16" s="183">
        <f t="shared" si="4"/>
        <v>0</v>
      </c>
      <c r="K16" s="183">
        <f t="shared" si="4"/>
        <v>0</v>
      </c>
      <c r="L16" s="183">
        <f t="shared" si="4"/>
        <v>8400</v>
      </c>
    </row>
    <row r="17" spans="1:12" ht="39" customHeight="1" hidden="1">
      <c r="A17" s="84" t="s">
        <v>91</v>
      </c>
      <c r="B17" s="10" t="s">
        <v>367</v>
      </c>
      <c r="C17" s="10" t="s">
        <v>371</v>
      </c>
      <c r="D17" s="10" t="s">
        <v>93</v>
      </c>
      <c r="E17" s="29"/>
      <c r="F17" s="184">
        <f>F18</f>
        <v>0</v>
      </c>
      <c r="G17" s="82"/>
      <c r="H17" s="83"/>
      <c r="I17" s="8"/>
      <c r="J17" s="21"/>
      <c r="K17" s="184"/>
      <c r="L17" s="184"/>
    </row>
    <row r="18" spans="1:12" ht="48.75" customHeight="1" hidden="1">
      <c r="A18" s="86" t="s">
        <v>341</v>
      </c>
      <c r="B18" s="10" t="s">
        <v>367</v>
      </c>
      <c r="C18" s="10" t="s">
        <v>371</v>
      </c>
      <c r="D18" s="10" t="s">
        <v>350</v>
      </c>
      <c r="E18" s="11"/>
      <c r="F18" s="184">
        <f>F19</f>
        <v>0</v>
      </c>
      <c r="G18" s="82"/>
      <c r="H18" s="83"/>
      <c r="I18" s="8"/>
      <c r="J18" s="21"/>
      <c r="K18" s="184"/>
      <c r="L18" s="184"/>
    </row>
    <row r="19" spans="1:12" ht="24" customHeight="1" hidden="1">
      <c r="A19" s="77" t="s">
        <v>316</v>
      </c>
      <c r="B19" s="10" t="s">
        <v>367</v>
      </c>
      <c r="C19" s="10" t="s">
        <v>371</v>
      </c>
      <c r="D19" s="10" t="s">
        <v>350</v>
      </c>
      <c r="E19" s="11">
        <v>100</v>
      </c>
      <c r="F19" s="184">
        <f>F20</f>
        <v>0</v>
      </c>
      <c r="G19" s="82"/>
      <c r="H19" s="83"/>
      <c r="I19" s="8"/>
      <c r="J19" s="21"/>
      <c r="K19" s="184"/>
      <c r="L19" s="184"/>
    </row>
    <row r="20" spans="1:12" ht="33.75" customHeight="1" hidden="1">
      <c r="A20" s="77" t="s">
        <v>317</v>
      </c>
      <c r="B20" s="10" t="s">
        <v>367</v>
      </c>
      <c r="C20" s="10" t="s">
        <v>371</v>
      </c>
      <c r="D20" s="10" t="s">
        <v>350</v>
      </c>
      <c r="E20" s="10" t="s">
        <v>315</v>
      </c>
      <c r="F20" s="184"/>
      <c r="G20" s="82"/>
      <c r="H20" s="83"/>
      <c r="I20" s="8"/>
      <c r="J20" s="21"/>
      <c r="K20" s="184"/>
      <c r="L20" s="184"/>
    </row>
    <row r="21" spans="1:12" ht="21" customHeight="1">
      <c r="A21" s="77" t="s">
        <v>264</v>
      </c>
      <c r="B21" s="10" t="s">
        <v>367</v>
      </c>
      <c r="C21" s="10" t="s">
        <v>371</v>
      </c>
      <c r="D21" s="10" t="s">
        <v>265</v>
      </c>
      <c r="E21" s="10"/>
      <c r="F21" s="184">
        <f>F22</f>
        <v>8400</v>
      </c>
      <c r="G21" s="184">
        <f aca="true" t="shared" si="5" ref="G21:L21">G22</f>
        <v>0</v>
      </c>
      <c r="H21" s="184">
        <f t="shared" si="5"/>
        <v>0</v>
      </c>
      <c r="I21" s="184">
        <f t="shared" si="5"/>
        <v>0</v>
      </c>
      <c r="J21" s="184">
        <f t="shared" si="5"/>
        <v>0</v>
      </c>
      <c r="K21" s="184">
        <f t="shared" si="5"/>
        <v>0</v>
      </c>
      <c r="L21" s="184">
        <f t="shared" si="5"/>
        <v>8400</v>
      </c>
    </row>
    <row r="22" spans="1:12" ht="18.75" customHeight="1">
      <c r="A22" s="84" t="s">
        <v>277</v>
      </c>
      <c r="B22" s="10" t="s">
        <v>367</v>
      </c>
      <c r="C22" s="10" t="s">
        <v>371</v>
      </c>
      <c r="D22" s="10" t="s">
        <v>268</v>
      </c>
      <c r="E22" s="10"/>
      <c r="F22" s="184">
        <f>F23</f>
        <v>8400</v>
      </c>
      <c r="G22" s="184">
        <f aca="true" t="shared" si="6" ref="G22:L22">G23</f>
        <v>0</v>
      </c>
      <c r="H22" s="184">
        <f t="shared" si="6"/>
        <v>0</v>
      </c>
      <c r="I22" s="184">
        <f t="shared" si="6"/>
        <v>0</v>
      </c>
      <c r="J22" s="184">
        <f t="shared" si="6"/>
        <v>0</v>
      </c>
      <c r="K22" s="184">
        <f t="shared" si="6"/>
        <v>0</v>
      </c>
      <c r="L22" s="184">
        <f t="shared" si="6"/>
        <v>8400</v>
      </c>
    </row>
    <row r="23" spans="1:12" ht="67.5" customHeight="1">
      <c r="A23" s="87" t="s">
        <v>272</v>
      </c>
      <c r="B23" s="10" t="s">
        <v>367</v>
      </c>
      <c r="C23" s="10" t="s">
        <v>371</v>
      </c>
      <c r="D23" s="10" t="s">
        <v>269</v>
      </c>
      <c r="E23" s="10"/>
      <c r="F23" s="184">
        <f>F24</f>
        <v>8400</v>
      </c>
      <c r="G23" s="184">
        <f aca="true" t="shared" si="7" ref="G23:L23">G24</f>
        <v>0</v>
      </c>
      <c r="H23" s="184">
        <f t="shared" si="7"/>
        <v>0</v>
      </c>
      <c r="I23" s="184">
        <f t="shared" si="7"/>
        <v>0</v>
      </c>
      <c r="J23" s="184">
        <f t="shared" si="7"/>
        <v>0</v>
      </c>
      <c r="K23" s="184">
        <f t="shared" si="7"/>
        <v>0</v>
      </c>
      <c r="L23" s="184">
        <f t="shared" si="7"/>
        <v>8400</v>
      </c>
    </row>
    <row r="24" spans="1:12" ht="19.5" customHeight="1">
      <c r="A24" s="64" t="s">
        <v>392</v>
      </c>
      <c r="B24" s="10" t="s">
        <v>367</v>
      </c>
      <c r="C24" s="10" t="s">
        <v>371</v>
      </c>
      <c r="D24" s="10" t="s">
        <v>269</v>
      </c>
      <c r="E24" s="10" t="s">
        <v>92</v>
      </c>
      <c r="F24" s="184">
        <f>'Ведомственные расходы'!G25</f>
        <v>8400</v>
      </c>
      <c r="G24" s="82"/>
      <c r="H24" s="83"/>
      <c r="I24" s="8"/>
      <c r="J24" s="21"/>
      <c r="K24" s="184">
        <f>'Ведомственные расходы'!N25</f>
        <v>0</v>
      </c>
      <c r="L24" s="184">
        <f>F24+K24</f>
        <v>8400</v>
      </c>
    </row>
    <row r="25" spans="1:12" ht="17.25" customHeight="1" hidden="1">
      <c r="A25" s="84" t="s">
        <v>95</v>
      </c>
      <c r="B25" s="10" t="s">
        <v>367</v>
      </c>
      <c r="C25" s="10" t="s">
        <v>371</v>
      </c>
      <c r="D25" s="10" t="s">
        <v>305</v>
      </c>
      <c r="E25" s="10" t="s">
        <v>356</v>
      </c>
      <c r="F25" s="184">
        <v>4</v>
      </c>
      <c r="G25" s="82"/>
      <c r="H25" s="83"/>
      <c r="I25" s="8"/>
      <c r="J25" s="21"/>
      <c r="K25" s="184"/>
      <c r="L25" s="184"/>
    </row>
    <row r="26" spans="1:12" ht="54" customHeight="1">
      <c r="A26" s="76" t="s">
        <v>360</v>
      </c>
      <c r="B26" s="24" t="s">
        <v>367</v>
      </c>
      <c r="C26" s="24" t="s">
        <v>372</v>
      </c>
      <c r="D26" s="29"/>
      <c r="E26" s="29"/>
      <c r="F26" s="183">
        <f>F27+F43</f>
        <v>1750651</v>
      </c>
      <c r="G26" s="183">
        <f aca="true" t="shared" si="8" ref="G26:L26">G27+G43</f>
        <v>0</v>
      </c>
      <c r="H26" s="183">
        <f t="shared" si="8"/>
        <v>0</v>
      </c>
      <c r="I26" s="183">
        <f t="shared" si="8"/>
        <v>0</v>
      </c>
      <c r="J26" s="183">
        <f t="shared" si="8"/>
        <v>18.6</v>
      </c>
      <c r="K26" s="183">
        <f t="shared" si="8"/>
        <v>288</v>
      </c>
      <c r="L26" s="183">
        <f t="shared" si="8"/>
        <v>1750939</v>
      </c>
    </row>
    <row r="27" spans="1:12" ht="49.5" customHeight="1">
      <c r="A27" s="64" t="s">
        <v>428</v>
      </c>
      <c r="B27" s="10" t="s">
        <v>367</v>
      </c>
      <c r="C27" s="10" t="s">
        <v>372</v>
      </c>
      <c r="D27" s="5" t="s">
        <v>246</v>
      </c>
      <c r="E27" s="10"/>
      <c r="F27" s="184">
        <f>F28</f>
        <v>1716651</v>
      </c>
      <c r="G27" s="184">
        <f aca="true" t="shared" si="9" ref="G27:L27">G28</f>
        <v>0</v>
      </c>
      <c r="H27" s="184">
        <f t="shared" si="9"/>
        <v>0</v>
      </c>
      <c r="I27" s="184">
        <f t="shared" si="9"/>
        <v>0</v>
      </c>
      <c r="J27" s="184">
        <f t="shared" si="9"/>
        <v>0</v>
      </c>
      <c r="K27" s="184">
        <f t="shared" si="9"/>
        <v>288</v>
      </c>
      <c r="L27" s="184">
        <f t="shared" si="9"/>
        <v>1716939</v>
      </c>
    </row>
    <row r="28" spans="1:12" ht="67.5" customHeight="1">
      <c r="A28" s="88" t="s">
        <v>429</v>
      </c>
      <c r="B28" s="10" t="s">
        <v>367</v>
      </c>
      <c r="C28" s="10" t="s">
        <v>372</v>
      </c>
      <c r="D28" s="10" t="s">
        <v>255</v>
      </c>
      <c r="E28" s="10"/>
      <c r="F28" s="184">
        <f>F29</f>
        <v>1716651</v>
      </c>
      <c r="G28" s="184">
        <f aca="true" t="shared" si="10" ref="G28:L28">G29</f>
        <v>0</v>
      </c>
      <c r="H28" s="184">
        <f t="shared" si="10"/>
        <v>0</v>
      </c>
      <c r="I28" s="184">
        <f t="shared" si="10"/>
        <v>0</v>
      </c>
      <c r="J28" s="184">
        <f t="shared" si="10"/>
        <v>0</v>
      </c>
      <c r="K28" s="184">
        <f t="shared" si="10"/>
        <v>288</v>
      </c>
      <c r="L28" s="184">
        <f t="shared" si="10"/>
        <v>1716939</v>
      </c>
    </row>
    <row r="29" spans="1:12" ht="41.25" customHeight="1">
      <c r="A29" s="63" t="s">
        <v>85</v>
      </c>
      <c r="B29" s="10" t="s">
        <v>367</v>
      </c>
      <c r="C29" s="10" t="s">
        <v>372</v>
      </c>
      <c r="D29" s="10" t="s">
        <v>254</v>
      </c>
      <c r="E29" s="10"/>
      <c r="F29" s="184">
        <f>F30+F33</f>
        <v>1716651</v>
      </c>
      <c r="G29" s="184">
        <f aca="true" t="shared" si="11" ref="G29:L29">G30+G33</f>
        <v>0</v>
      </c>
      <c r="H29" s="184">
        <f t="shared" si="11"/>
        <v>0</v>
      </c>
      <c r="I29" s="184">
        <f t="shared" si="11"/>
        <v>0</v>
      </c>
      <c r="J29" s="184">
        <f t="shared" si="11"/>
        <v>0</v>
      </c>
      <c r="K29" s="184">
        <f t="shared" si="11"/>
        <v>288</v>
      </c>
      <c r="L29" s="184">
        <f t="shared" si="11"/>
        <v>1716939</v>
      </c>
    </row>
    <row r="30" spans="1:12" ht="35.25" customHeight="1">
      <c r="A30" s="88" t="s">
        <v>109</v>
      </c>
      <c r="B30" s="10" t="s">
        <v>367</v>
      </c>
      <c r="C30" s="10" t="s">
        <v>372</v>
      </c>
      <c r="D30" s="5" t="s">
        <v>257</v>
      </c>
      <c r="E30" s="10"/>
      <c r="F30" s="184">
        <f>F31</f>
        <v>1131100</v>
      </c>
      <c r="G30" s="184">
        <f aca="true" t="shared" si="12" ref="G30:L30">G31</f>
        <v>0</v>
      </c>
      <c r="H30" s="184">
        <f t="shared" si="12"/>
        <v>0</v>
      </c>
      <c r="I30" s="184">
        <f t="shared" si="12"/>
        <v>0</v>
      </c>
      <c r="J30" s="184">
        <f t="shared" si="12"/>
        <v>0</v>
      </c>
      <c r="K30" s="184">
        <f t="shared" si="12"/>
        <v>0</v>
      </c>
      <c r="L30" s="184">
        <f t="shared" si="12"/>
        <v>1131100</v>
      </c>
    </row>
    <row r="31" spans="1:12" ht="51.75" customHeight="1">
      <c r="A31" s="77" t="s">
        <v>316</v>
      </c>
      <c r="B31" s="10" t="s">
        <v>367</v>
      </c>
      <c r="C31" s="10" t="s">
        <v>372</v>
      </c>
      <c r="D31" s="5" t="s">
        <v>257</v>
      </c>
      <c r="E31" s="10" t="s">
        <v>289</v>
      </c>
      <c r="F31" s="184">
        <f>'Ведомственные расходы'!G32</f>
        <v>1131100</v>
      </c>
      <c r="G31" s="82"/>
      <c r="H31" s="83"/>
      <c r="I31" s="8"/>
      <c r="J31" s="21"/>
      <c r="K31" s="184">
        <f>'Ведомственные расходы'!N32</f>
        <v>0</v>
      </c>
      <c r="L31" s="184">
        <f>F31+K31</f>
        <v>1131100</v>
      </c>
    </row>
    <row r="32" spans="1:12" ht="32.25" customHeight="1" hidden="1">
      <c r="A32" s="77" t="s">
        <v>317</v>
      </c>
      <c r="B32" s="10" t="s">
        <v>367</v>
      </c>
      <c r="C32" s="10" t="s">
        <v>372</v>
      </c>
      <c r="D32" s="5" t="s">
        <v>110</v>
      </c>
      <c r="E32" s="10" t="s">
        <v>315</v>
      </c>
      <c r="F32" s="184">
        <v>666.1</v>
      </c>
      <c r="G32" s="82"/>
      <c r="H32" s="83"/>
      <c r="I32" s="8"/>
      <c r="J32" s="21"/>
      <c r="K32" s="184"/>
      <c r="L32" s="184"/>
    </row>
    <row r="33" spans="1:12" ht="50.25" customHeight="1">
      <c r="A33" s="88" t="s">
        <v>275</v>
      </c>
      <c r="B33" s="10" t="s">
        <v>367</v>
      </c>
      <c r="C33" s="10" t="s">
        <v>372</v>
      </c>
      <c r="D33" s="5" t="s">
        <v>256</v>
      </c>
      <c r="E33" s="10"/>
      <c r="F33" s="184">
        <f>F34+F35+F37</f>
        <v>585551</v>
      </c>
      <c r="G33" s="184">
        <f aca="true" t="shared" si="13" ref="G33:L33">G34+G35+G37</f>
        <v>0</v>
      </c>
      <c r="H33" s="184">
        <f t="shared" si="13"/>
        <v>0</v>
      </c>
      <c r="I33" s="184">
        <f t="shared" si="13"/>
        <v>0</v>
      </c>
      <c r="J33" s="184">
        <f t="shared" si="13"/>
        <v>0</v>
      </c>
      <c r="K33" s="184">
        <f t="shared" si="13"/>
        <v>288</v>
      </c>
      <c r="L33" s="184">
        <f t="shared" si="13"/>
        <v>585839</v>
      </c>
    </row>
    <row r="34" spans="1:12" ht="50.25" customHeight="1" hidden="1">
      <c r="A34" s="77" t="s">
        <v>316</v>
      </c>
      <c r="B34" s="10" t="s">
        <v>367</v>
      </c>
      <c r="C34" s="10" t="s">
        <v>372</v>
      </c>
      <c r="D34" s="5" t="s">
        <v>256</v>
      </c>
      <c r="E34" s="10" t="s">
        <v>289</v>
      </c>
      <c r="F34" s="184"/>
      <c r="G34" s="82"/>
      <c r="H34" s="83"/>
      <c r="I34" s="8"/>
      <c r="J34" s="21"/>
      <c r="K34" s="184"/>
      <c r="L34" s="184"/>
    </row>
    <row r="35" spans="1:12" ht="23.25" customHeight="1">
      <c r="A35" s="89" t="s">
        <v>319</v>
      </c>
      <c r="B35" s="10" t="s">
        <v>367</v>
      </c>
      <c r="C35" s="10" t="s">
        <v>372</v>
      </c>
      <c r="D35" s="5" t="s">
        <v>256</v>
      </c>
      <c r="E35" s="10" t="s">
        <v>290</v>
      </c>
      <c r="F35" s="184">
        <f>'Ведомственные расходы'!G36</f>
        <v>574551</v>
      </c>
      <c r="G35" s="82"/>
      <c r="H35" s="83"/>
      <c r="I35" s="8"/>
      <c r="J35" s="21"/>
      <c r="K35" s="184">
        <f>'Ведомственные расходы'!N36</f>
        <v>288</v>
      </c>
      <c r="L35" s="184">
        <f>F35+K35</f>
        <v>574839</v>
      </c>
    </row>
    <row r="36" spans="1:12" ht="33.75" customHeight="1" hidden="1">
      <c r="A36" s="64" t="s">
        <v>320</v>
      </c>
      <c r="B36" s="10" t="s">
        <v>367</v>
      </c>
      <c r="C36" s="10" t="s">
        <v>372</v>
      </c>
      <c r="D36" s="5" t="s">
        <v>256</v>
      </c>
      <c r="E36" s="10" t="s">
        <v>318</v>
      </c>
      <c r="F36" s="184">
        <f>'[1]Ведомственные расходы'!G39</f>
        <v>384.7</v>
      </c>
      <c r="G36" s="82"/>
      <c r="H36" s="83"/>
      <c r="I36" s="8"/>
      <c r="J36" s="21"/>
      <c r="K36" s="184"/>
      <c r="L36" s="184"/>
    </row>
    <row r="37" spans="1:12" ht="20.25" customHeight="1">
      <c r="A37" s="89" t="s">
        <v>348</v>
      </c>
      <c r="B37" s="10" t="s">
        <v>367</v>
      </c>
      <c r="C37" s="10" t="s">
        <v>372</v>
      </c>
      <c r="D37" s="5" t="s">
        <v>256</v>
      </c>
      <c r="E37" s="10" t="s">
        <v>291</v>
      </c>
      <c r="F37" s="184">
        <f>'Ведомственные расходы'!G38</f>
        <v>11000</v>
      </c>
      <c r="G37" s="82"/>
      <c r="H37" s="83"/>
      <c r="I37" s="21"/>
      <c r="J37" s="21"/>
      <c r="K37" s="184">
        <f>'Ведомственные расходы'!N38</f>
        <v>0</v>
      </c>
      <c r="L37" s="184">
        <f>F37+K37</f>
        <v>11000</v>
      </c>
    </row>
    <row r="38" spans="1:12" ht="22.5" customHeight="1" hidden="1">
      <c r="A38" s="89" t="s">
        <v>349</v>
      </c>
      <c r="B38" s="10" t="s">
        <v>367</v>
      </c>
      <c r="C38" s="10" t="s">
        <v>372</v>
      </c>
      <c r="D38" s="5" t="s">
        <v>111</v>
      </c>
      <c r="E38" s="10" t="s">
        <v>292</v>
      </c>
      <c r="F38" s="184">
        <v>7</v>
      </c>
      <c r="G38" s="82"/>
      <c r="H38" s="83"/>
      <c r="I38" s="21"/>
      <c r="J38" s="21"/>
      <c r="K38" s="184"/>
      <c r="L38" s="184"/>
    </row>
    <row r="39" spans="1:12" ht="24.75" customHeight="1" hidden="1">
      <c r="A39" s="90" t="s">
        <v>392</v>
      </c>
      <c r="B39" s="10" t="s">
        <v>367</v>
      </c>
      <c r="C39" s="10" t="s">
        <v>372</v>
      </c>
      <c r="D39" s="10" t="s">
        <v>96</v>
      </c>
      <c r="E39" s="10"/>
      <c r="F39" s="184">
        <f>F40</f>
        <v>0</v>
      </c>
      <c r="G39" s="82"/>
      <c r="H39" s="83"/>
      <c r="I39" s="21"/>
      <c r="J39" s="21"/>
      <c r="K39" s="184"/>
      <c r="L39" s="184"/>
    </row>
    <row r="40" spans="1:12" ht="34.5" customHeight="1" hidden="1">
      <c r="A40" s="64" t="s">
        <v>178</v>
      </c>
      <c r="B40" s="10" t="s">
        <v>367</v>
      </c>
      <c r="C40" s="10" t="s">
        <v>372</v>
      </c>
      <c r="D40" s="10" t="s">
        <v>177</v>
      </c>
      <c r="E40" s="10"/>
      <c r="F40" s="184">
        <f>F41</f>
        <v>0</v>
      </c>
      <c r="G40" s="82"/>
      <c r="H40" s="83"/>
      <c r="I40" s="21"/>
      <c r="J40" s="21"/>
      <c r="K40" s="184"/>
      <c r="L40" s="184"/>
    </row>
    <row r="41" spans="1:12" ht="41.25" customHeight="1" hidden="1">
      <c r="A41" s="64" t="s">
        <v>392</v>
      </c>
      <c r="B41" s="10" t="s">
        <v>367</v>
      </c>
      <c r="C41" s="10" t="s">
        <v>372</v>
      </c>
      <c r="D41" s="10" t="s">
        <v>177</v>
      </c>
      <c r="E41" s="10" t="s">
        <v>92</v>
      </c>
      <c r="F41" s="184">
        <f>F42</f>
        <v>0</v>
      </c>
      <c r="G41" s="82"/>
      <c r="H41" s="83"/>
      <c r="I41" s="21"/>
      <c r="J41" s="21"/>
      <c r="K41" s="184"/>
      <c r="L41" s="184"/>
    </row>
    <row r="42" spans="1:12" ht="35.25" customHeight="1" hidden="1">
      <c r="A42" s="84" t="s">
        <v>95</v>
      </c>
      <c r="B42" s="10" t="s">
        <v>367</v>
      </c>
      <c r="C42" s="10" t="s">
        <v>372</v>
      </c>
      <c r="D42" s="10" t="s">
        <v>177</v>
      </c>
      <c r="E42" s="10" t="s">
        <v>356</v>
      </c>
      <c r="F42" s="184"/>
      <c r="G42" s="82"/>
      <c r="H42" s="83"/>
      <c r="I42" s="21"/>
      <c r="J42" s="21"/>
      <c r="K42" s="184"/>
      <c r="L42" s="184"/>
    </row>
    <row r="43" spans="1:12" ht="21" customHeight="1">
      <c r="A43" s="77" t="s">
        <v>264</v>
      </c>
      <c r="B43" s="10" t="s">
        <v>367</v>
      </c>
      <c r="C43" s="10" t="s">
        <v>372</v>
      </c>
      <c r="D43" s="10" t="s">
        <v>265</v>
      </c>
      <c r="E43" s="10"/>
      <c r="F43" s="184">
        <f>F44</f>
        <v>34000</v>
      </c>
      <c r="G43" s="184">
        <f aca="true" t="shared" si="14" ref="G43:L43">G44</f>
        <v>0</v>
      </c>
      <c r="H43" s="184">
        <f t="shared" si="14"/>
        <v>0</v>
      </c>
      <c r="I43" s="184">
        <f t="shared" si="14"/>
        <v>0</v>
      </c>
      <c r="J43" s="184">
        <f t="shared" si="14"/>
        <v>18.6</v>
      </c>
      <c r="K43" s="184">
        <f t="shared" si="14"/>
        <v>0</v>
      </c>
      <c r="L43" s="184">
        <f t="shared" si="14"/>
        <v>34000</v>
      </c>
    </row>
    <row r="44" spans="1:12" ht="18" customHeight="1">
      <c r="A44" s="84" t="s">
        <v>277</v>
      </c>
      <c r="B44" s="10" t="s">
        <v>367</v>
      </c>
      <c r="C44" s="10" t="s">
        <v>372</v>
      </c>
      <c r="D44" s="10" t="s">
        <v>268</v>
      </c>
      <c r="E44" s="10"/>
      <c r="F44" s="184">
        <f>F45</f>
        <v>34000</v>
      </c>
      <c r="G44" s="184">
        <f aca="true" t="shared" si="15" ref="G44:L44">G45</f>
        <v>0</v>
      </c>
      <c r="H44" s="184">
        <f t="shared" si="15"/>
        <v>0</v>
      </c>
      <c r="I44" s="184">
        <f t="shared" si="15"/>
        <v>0</v>
      </c>
      <c r="J44" s="184">
        <f t="shared" si="15"/>
        <v>18.6</v>
      </c>
      <c r="K44" s="184">
        <f t="shared" si="15"/>
        <v>0</v>
      </c>
      <c r="L44" s="184">
        <f t="shared" si="15"/>
        <v>34000</v>
      </c>
    </row>
    <row r="45" spans="1:12" ht="76.5" customHeight="1">
      <c r="A45" s="64" t="s">
        <v>112</v>
      </c>
      <c r="B45" s="10" t="s">
        <v>367</v>
      </c>
      <c r="C45" s="10" t="s">
        <v>372</v>
      </c>
      <c r="D45" s="10" t="s">
        <v>113</v>
      </c>
      <c r="E45" s="10"/>
      <c r="F45" s="184">
        <f>F46</f>
        <v>34000</v>
      </c>
      <c r="G45" s="184">
        <f aca="true" t="shared" si="16" ref="G45:L45">G46</f>
        <v>0</v>
      </c>
      <c r="H45" s="184">
        <f t="shared" si="16"/>
        <v>0</v>
      </c>
      <c r="I45" s="184">
        <f t="shared" si="16"/>
        <v>0</v>
      </c>
      <c r="J45" s="184">
        <f t="shared" si="16"/>
        <v>18.6</v>
      </c>
      <c r="K45" s="184">
        <f t="shared" si="16"/>
        <v>0</v>
      </c>
      <c r="L45" s="184">
        <f t="shared" si="16"/>
        <v>34000</v>
      </c>
    </row>
    <row r="46" spans="1:12" ht="18.75" customHeight="1">
      <c r="A46" s="64" t="s">
        <v>392</v>
      </c>
      <c r="B46" s="10" t="s">
        <v>367</v>
      </c>
      <c r="C46" s="10" t="s">
        <v>372</v>
      </c>
      <c r="D46" s="10" t="s">
        <v>113</v>
      </c>
      <c r="E46" s="10" t="s">
        <v>92</v>
      </c>
      <c r="F46" s="184">
        <f>'Ведомственные расходы'!G47</f>
        <v>34000</v>
      </c>
      <c r="G46" s="91"/>
      <c r="H46" s="92"/>
      <c r="I46" s="93"/>
      <c r="J46" s="85">
        <v>18.6</v>
      </c>
      <c r="K46" s="184">
        <f>'Ведомственные расходы'!N47</f>
        <v>0</v>
      </c>
      <c r="L46" s="184">
        <f>F46+K46</f>
        <v>34000</v>
      </c>
    </row>
    <row r="47" spans="1:12" ht="36.75" customHeight="1">
      <c r="A47" s="76" t="s">
        <v>285</v>
      </c>
      <c r="B47" s="24" t="s">
        <v>367</v>
      </c>
      <c r="C47" s="24" t="s">
        <v>88</v>
      </c>
      <c r="D47" s="24"/>
      <c r="E47" s="24"/>
      <c r="F47" s="183">
        <f>F48</f>
        <v>6081.4</v>
      </c>
      <c r="G47" s="183">
        <f aca="true" t="shared" si="17" ref="G47:L47">G48</f>
        <v>0</v>
      </c>
      <c r="H47" s="183">
        <f t="shared" si="17"/>
        <v>0</v>
      </c>
      <c r="I47" s="183">
        <f t="shared" si="17"/>
        <v>0</v>
      </c>
      <c r="J47" s="183">
        <f t="shared" si="17"/>
        <v>0</v>
      </c>
      <c r="K47" s="183">
        <f t="shared" si="17"/>
        <v>0</v>
      </c>
      <c r="L47" s="183">
        <f t="shared" si="17"/>
        <v>6081.4</v>
      </c>
    </row>
    <row r="48" spans="1:12" ht="22.5" customHeight="1">
      <c r="A48" s="77" t="s">
        <v>264</v>
      </c>
      <c r="B48" s="10" t="s">
        <v>367</v>
      </c>
      <c r="C48" s="10" t="s">
        <v>88</v>
      </c>
      <c r="D48" s="10" t="s">
        <v>265</v>
      </c>
      <c r="E48" s="10"/>
      <c r="F48" s="184">
        <f>F49</f>
        <v>6081.4</v>
      </c>
      <c r="G48" s="184">
        <f aca="true" t="shared" si="18" ref="G48:L48">G49</f>
        <v>0</v>
      </c>
      <c r="H48" s="184">
        <f t="shared" si="18"/>
        <v>0</v>
      </c>
      <c r="I48" s="184">
        <f t="shared" si="18"/>
        <v>0</v>
      </c>
      <c r="J48" s="184">
        <f t="shared" si="18"/>
        <v>0</v>
      </c>
      <c r="K48" s="184">
        <f t="shared" si="18"/>
        <v>0</v>
      </c>
      <c r="L48" s="184">
        <f t="shared" si="18"/>
        <v>6081.4</v>
      </c>
    </row>
    <row r="49" spans="1:12" ht="33" customHeight="1">
      <c r="A49" s="84" t="s">
        <v>302</v>
      </c>
      <c r="B49" s="10" t="s">
        <v>367</v>
      </c>
      <c r="C49" s="10" t="s">
        <v>88</v>
      </c>
      <c r="D49" s="10" t="s">
        <v>268</v>
      </c>
      <c r="E49" s="10"/>
      <c r="F49" s="184">
        <f>F50+F53</f>
        <v>6081.4</v>
      </c>
      <c r="G49" s="184">
        <f aca="true" t="shared" si="19" ref="G49:L49">G50+G53</f>
        <v>0</v>
      </c>
      <c r="H49" s="184">
        <f t="shared" si="19"/>
        <v>0</v>
      </c>
      <c r="I49" s="184">
        <f t="shared" si="19"/>
        <v>0</v>
      </c>
      <c r="J49" s="184">
        <f t="shared" si="19"/>
        <v>0</v>
      </c>
      <c r="K49" s="184">
        <f t="shared" si="19"/>
        <v>0</v>
      </c>
      <c r="L49" s="184">
        <f t="shared" si="19"/>
        <v>6081.4</v>
      </c>
    </row>
    <row r="50" spans="1:12" ht="82.5" customHeight="1" hidden="1">
      <c r="A50" s="64" t="s">
        <v>273</v>
      </c>
      <c r="B50" s="10" t="s">
        <v>367</v>
      </c>
      <c r="C50" s="10" t="s">
        <v>88</v>
      </c>
      <c r="D50" s="10" t="s">
        <v>274</v>
      </c>
      <c r="E50" s="10"/>
      <c r="F50" s="184">
        <f>F51</f>
        <v>0</v>
      </c>
      <c r="G50" s="94">
        <f>G51</f>
        <v>0</v>
      </c>
      <c r="H50" s="83"/>
      <c r="I50" s="21"/>
      <c r="J50" s="21"/>
      <c r="K50" s="184"/>
      <c r="L50" s="184"/>
    </row>
    <row r="51" spans="1:12" ht="21.75" customHeight="1" hidden="1">
      <c r="A51" s="64" t="s">
        <v>392</v>
      </c>
      <c r="B51" s="10" t="s">
        <v>367</v>
      </c>
      <c r="C51" s="10" t="s">
        <v>88</v>
      </c>
      <c r="D51" s="10" t="s">
        <v>274</v>
      </c>
      <c r="E51" s="10" t="s">
        <v>92</v>
      </c>
      <c r="F51" s="184"/>
      <c r="G51" s="95">
        <f>G53</f>
        <v>0</v>
      </c>
      <c r="H51" s="83"/>
      <c r="I51" s="21"/>
      <c r="J51" s="21"/>
      <c r="K51" s="184"/>
      <c r="L51" s="184"/>
    </row>
    <row r="52" spans="1:12" ht="35.25" customHeight="1" hidden="1">
      <c r="A52" s="71" t="s">
        <v>361</v>
      </c>
      <c r="B52" s="71" t="s">
        <v>362</v>
      </c>
      <c r="C52" s="71" t="s">
        <v>381</v>
      </c>
      <c r="D52" s="72" t="s">
        <v>364</v>
      </c>
      <c r="E52" s="72" t="s">
        <v>365</v>
      </c>
      <c r="F52" s="185" t="s">
        <v>366</v>
      </c>
      <c r="G52" s="95"/>
      <c r="H52" s="83"/>
      <c r="I52" s="21"/>
      <c r="J52" s="21"/>
      <c r="K52" s="185"/>
      <c r="L52" s="185"/>
    </row>
    <row r="53" spans="1:12" ht="69.75" customHeight="1">
      <c r="A53" s="64" t="s">
        <v>276</v>
      </c>
      <c r="B53" s="10" t="s">
        <v>367</v>
      </c>
      <c r="C53" s="10" t="s">
        <v>88</v>
      </c>
      <c r="D53" s="10" t="s">
        <v>271</v>
      </c>
      <c r="E53" s="10"/>
      <c r="F53" s="184">
        <f>F54</f>
        <v>6081.4</v>
      </c>
      <c r="G53" s="184">
        <f aca="true" t="shared" si="20" ref="G53:L53">G54</f>
        <v>0</v>
      </c>
      <c r="H53" s="184">
        <f t="shared" si="20"/>
        <v>0</v>
      </c>
      <c r="I53" s="184">
        <f t="shared" si="20"/>
        <v>0</v>
      </c>
      <c r="J53" s="184">
        <f t="shared" si="20"/>
        <v>0</v>
      </c>
      <c r="K53" s="184">
        <f t="shared" si="20"/>
        <v>0</v>
      </c>
      <c r="L53" s="184">
        <f t="shared" si="20"/>
        <v>6081.4</v>
      </c>
    </row>
    <row r="54" spans="1:12" ht="19.5" customHeight="1">
      <c r="A54" s="64" t="s">
        <v>392</v>
      </c>
      <c r="B54" s="10" t="s">
        <v>367</v>
      </c>
      <c r="C54" s="10" t="s">
        <v>88</v>
      </c>
      <c r="D54" s="10" t="s">
        <v>271</v>
      </c>
      <c r="E54" s="10" t="s">
        <v>92</v>
      </c>
      <c r="F54" s="184">
        <f>'Ведомственные расходы'!G55</f>
        <v>6081.4</v>
      </c>
      <c r="G54" s="95">
        <f>G55</f>
        <v>0</v>
      </c>
      <c r="H54" s="83"/>
      <c r="I54" s="21"/>
      <c r="J54" s="21"/>
      <c r="K54" s="184">
        <f>'Ведомственные расходы'!N55</f>
        <v>0</v>
      </c>
      <c r="L54" s="184">
        <f>F54+K54</f>
        <v>6081.4</v>
      </c>
    </row>
    <row r="55" spans="1:12" ht="19.5" customHeight="1" hidden="1">
      <c r="A55" s="84" t="s">
        <v>95</v>
      </c>
      <c r="B55" s="10" t="s">
        <v>367</v>
      </c>
      <c r="C55" s="10" t="s">
        <v>88</v>
      </c>
      <c r="D55" s="10" t="s">
        <v>306</v>
      </c>
      <c r="E55" s="10" t="s">
        <v>356</v>
      </c>
      <c r="F55" s="184">
        <v>24</v>
      </c>
      <c r="G55" s="95">
        <f>G61</f>
        <v>0</v>
      </c>
      <c r="H55" s="83"/>
      <c r="I55" s="21"/>
      <c r="J55" s="21"/>
      <c r="K55" s="184"/>
      <c r="L55" s="184"/>
    </row>
    <row r="56" spans="1:12" ht="19.5" customHeight="1" hidden="1">
      <c r="A56" s="96" t="s">
        <v>114</v>
      </c>
      <c r="B56" s="97" t="s">
        <v>367</v>
      </c>
      <c r="C56" s="97" t="s">
        <v>387</v>
      </c>
      <c r="D56" s="97"/>
      <c r="E56" s="97"/>
      <c r="F56" s="183">
        <f>F57</f>
        <v>40000</v>
      </c>
      <c r="G56" s="183">
        <f aca="true" t="shared" si="21" ref="G56:L56">G57</f>
        <v>0</v>
      </c>
      <c r="H56" s="183">
        <f t="shared" si="21"/>
        <v>0</v>
      </c>
      <c r="I56" s="183">
        <f t="shared" si="21"/>
        <v>0</v>
      </c>
      <c r="J56" s="183">
        <f t="shared" si="21"/>
        <v>0</v>
      </c>
      <c r="K56" s="183">
        <f t="shared" si="21"/>
        <v>48000</v>
      </c>
      <c r="L56" s="183">
        <f t="shared" si="21"/>
        <v>88000</v>
      </c>
    </row>
    <row r="57" spans="1:12" ht="19.5" customHeight="1" hidden="1">
      <c r="A57" s="77" t="s">
        <v>264</v>
      </c>
      <c r="B57" s="98" t="s">
        <v>367</v>
      </c>
      <c r="C57" s="98" t="s">
        <v>387</v>
      </c>
      <c r="D57" s="98" t="s">
        <v>115</v>
      </c>
      <c r="E57" s="99"/>
      <c r="F57" s="184">
        <f>F58</f>
        <v>40000</v>
      </c>
      <c r="G57" s="184">
        <f aca="true" t="shared" si="22" ref="G57:L57">G58</f>
        <v>0</v>
      </c>
      <c r="H57" s="184">
        <f t="shared" si="22"/>
        <v>0</v>
      </c>
      <c r="I57" s="184">
        <f t="shared" si="22"/>
        <v>0</v>
      </c>
      <c r="J57" s="184">
        <f t="shared" si="22"/>
        <v>0</v>
      </c>
      <c r="K57" s="184">
        <f t="shared" si="22"/>
        <v>48000</v>
      </c>
      <c r="L57" s="184">
        <f t="shared" si="22"/>
        <v>88000</v>
      </c>
    </row>
    <row r="58" spans="1:12" ht="19.5" customHeight="1" hidden="1">
      <c r="A58" s="89" t="s">
        <v>114</v>
      </c>
      <c r="B58" s="98" t="s">
        <v>367</v>
      </c>
      <c r="C58" s="98" t="s">
        <v>387</v>
      </c>
      <c r="D58" s="98" t="s">
        <v>116</v>
      </c>
      <c r="E58" s="98"/>
      <c r="F58" s="184">
        <f>F59</f>
        <v>40000</v>
      </c>
      <c r="G58" s="184">
        <f aca="true" t="shared" si="23" ref="G58:L58">G59</f>
        <v>0</v>
      </c>
      <c r="H58" s="184">
        <f t="shared" si="23"/>
        <v>0</v>
      </c>
      <c r="I58" s="184">
        <f t="shared" si="23"/>
        <v>0</v>
      </c>
      <c r="J58" s="184">
        <f t="shared" si="23"/>
        <v>0</v>
      </c>
      <c r="K58" s="184">
        <f t="shared" si="23"/>
        <v>48000</v>
      </c>
      <c r="L58" s="184">
        <f t="shared" si="23"/>
        <v>88000</v>
      </c>
    </row>
    <row r="59" spans="1:12" ht="19.5" customHeight="1" hidden="1">
      <c r="A59" s="64" t="s">
        <v>117</v>
      </c>
      <c r="B59" s="98" t="s">
        <v>367</v>
      </c>
      <c r="C59" s="98" t="s">
        <v>387</v>
      </c>
      <c r="D59" s="98" t="s">
        <v>118</v>
      </c>
      <c r="E59" s="98"/>
      <c r="F59" s="184">
        <f>F60</f>
        <v>40000</v>
      </c>
      <c r="G59" s="184">
        <f aca="true" t="shared" si="24" ref="G59:L59">G60</f>
        <v>0</v>
      </c>
      <c r="H59" s="184">
        <f t="shared" si="24"/>
        <v>0</v>
      </c>
      <c r="I59" s="184">
        <f t="shared" si="24"/>
        <v>0</v>
      </c>
      <c r="J59" s="184">
        <f t="shared" si="24"/>
        <v>0</v>
      </c>
      <c r="K59" s="184">
        <f t="shared" si="24"/>
        <v>48000</v>
      </c>
      <c r="L59" s="184">
        <f t="shared" si="24"/>
        <v>88000</v>
      </c>
    </row>
    <row r="60" spans="1:12" ht="19.5" customHeight="1" hidden="1">
      <c r="A60" s="89" t="s">
        <v>348</v>
      </c>
      <c r="B60" s="98" t="s">
        <v>367</v>
      </c>
      <c r="C60" s="98" t="s">
        <v>387</v>
      </c>
      <c r="D60" s="98" t="s">
        <v>118</v>
      </c>
      <c r="E60" s="98" t="s">
        <v>291</v>
      </c>
      <c r="F60" s="184">
        <f>'Ведомственные расходы'!G61</f>
        <v>40000</v>
      </c>
      <c r="G60" s="95"/>
      <c r="H60" s="83"/>
      <c r="I60" s="21"/>
      <c r="J60" s="21"/>
      <c r="K60" s="184">
        <f>'Ведомственные расходы'!N61</f>
        <v>48000</v>
      </c>
      <c r="L60" s="184">
        <f>F60+K60</f>
        <v>88000</v>
      </c>
    </row>
    <row r="61" spans="1:12" ht="22.5" customHeight="1">
      <c r="A61" s="80" t="s">
        <v>98</v>
      </c>
      <c r="B61" s="15" t="s">
        <v>367</v>
      </c>
      <c r="C61" s="15" t="s">
        <v>99</v>
      </c>
      <c r="D61" s="15"/>
      <c r="E61" s="15"/>
      <c r="F61" s="186">
        <f>F62</f>
        <v>14000</v>
      </c>
      <c r="G61" s="186">
        <f aca="true" t="shared" si="25" ref="G61:L61">G62</f>
        <v>0</v>
      </c>
      <c r="H61" s="186">
        <f t="shared" si="25"/>
        <v>0</v>
      </c>
      <c r="I61" s="186">
        <f t="shared" si="25"/>
        <v>0</v>
      </c>
      <c r="J61" s="186">
        <f t="shared" si="25"/>
        <v>37.1</v>
      </c>
      <c r="K61" s="186">
        <f t="shared" si="25"/>
        <v>2400</v>
      </c>
      <c r="L61" s="186">
        <f t="shared" si="25"/>
        <v>16400</v>
      </c>
    </row>
    <row r="62" spans="1:12" ht="51" customHeight="1">
      <c r="A62" s="64" t="s">
        <v>428</v>
      </c>
      <c r="B62" s="5" t="s">
        <v>367</v>
      </c>
      <c r="C62" s="5" t="s">
        <v>99</v>
      </c>
      <c r="D62" s="5" t="s">
        <v>246</v>
      </c>
      <c r="E62" s="5"/>
      <c r="F62" s="187">
        <f>F63</f>
        <v>14000</v>
      </c>
      <c r="G62" s="187">
        <f aca="true" t="shared" si="26" ref="G62:L62">G63</f>
        <v>0</v>
      </c>
      <c r="H62" s="187">
        <f t="shared" si="26"/>
        <v>0</v>
      </c>
      <c r="I62" s="187">
        <f t="shared" si="26"/>
        <v>0</v>
      </c>
      <c r="J62" s="187">
        <f t="shared" si="26"/>
        <v>37.1</v>
      </c>
      <c r="K62" s="187">
        <f t="shared" si="26"/>
        <v>2400</v>
      </c>
      <c r="L62" s="187">
        <f t="shared" si="26"/>
        <v>16400</v>
      </c>
    </row>
    <row r="63" spans="1:12" ht="63.75" customHeight="1">
      <c r="A63" s="88" t="s">
        <v>429</v>
      </c>
      <c r="B63" s="5" t="s">
        <v>367</v>
      </c>
      <c r="C63" s="5" t="s">
        <v>99</v>
      </c>
      <c r="D63" s="5" t="s">
        <v>255</v>
      </c>
      <c r="E63" s="5"/>
      <c r="F63" s="187">
        <f>F65+F67+F69+F71+F73+F76</f>
        <v>14000</v>
      </c>
      <c r="G63" s="187">
        <f aca="true" t="shared" si="27" ref="G63:L63">G65+G67+G69+G71+G73+G76</f>
        <v>0</v>
      </c>
      <c r="H63" s="187">
        <f t="shared" si="27"/>
        <v>0</v>
      </c>
      <c r="I63" s="187">
        <f t="shared" si="27"/>
        <v>0</v>
      </c>
      <c r="J63" s="187">
        <f t="shared" si="27"/>
        <v>37.1</v>
      </c>
      <c r="K63" s="187">
        <f t="shared" si="27"/>
        <v>2400</v>
      </c>
      <c r="L63" s="187">
        <f t="shared" si="27"/>
        <v>16400</v>
      </c>
    </row>
    <row r="64" spans="1:12" ht="34.5" customHeight="1">
      <c r="A64" s="63" t="s">
        <v>85</v>
      </c>
      <c r="B64" s="5" t="s">
        <v>367</v>
      </c>
      <c r="C64" s="5" t="s">
        <v>99</v>
      </c>
      <c r="D64" s="5" t="s">
        <v>254</v>
      </c>
      <c r="E64" s="5"/>
      <c r="F64" s="187">
        <f>F71+F73</f>
        <v>14000</v>
      </c>
      <c r="G64" s="187">
        <f aca="true" t="shared" si="28" ref="G64:L64">G71+G73</f>
        <v>0</v>
      </c>
      <c r="H64" s="187">
        <f t="shared" si="28"/>
        <v>0</v>
      </c>
      <c r="I64" s="187">
        <f t="shared" si="28"/>
        <v>0</v>
      </c>
      <c r="J64" s="187">
        <f t="shared" si="28"/>
        <v>0</v>
      </c>
      <c r="K64" s="187">
        <f t="shared" si="28"/>
        <v>2400</v>
      </c>
      <c r="L64" s="187">
        <f t="shared" si="28"/>
        <v>16400</v>
      </c>
    </row>
    <row r="65" spans="1:12" ht="36" customHeight="1" hidden="1">
      <c r="A65" s="100" t="s">
        <v>119</v>
      </c>
      <c r="B65" s="10" t="s">
        <v>367</v>
      </c>
      <c r="C65" s="10" t="s">
        <v>99</v>
      </c>
      <c r="D65" s="10" t="s">
        <v>120</v>
      </c>
      <c r="E65" s="72"/>
      <c r="F65" s="187"/>
      <c r="G65" s="101"/>
      <c r="H65" s="66"/>
      <c r="I65" s="93"/>
      <c r="J65" s="95">
        <v>25.5</v>
      </c>
      <c r="K65" s="187"/>
      <c r="L65" s="187"/>
    </row>
    <row r="66" spans="1:12" ht="21.75" customHeight="1" hidden="1">
      <c r="A66" s="102" t="s">
        <v>319</v>
      </c>
      <c r="B66" s="10" t="s">
        <v>367</v>
      </c>
      <c r="C66" s="10" t="s">
        <v>99</v>
      </c>
      <c r="D66" s="10" t="s">
        <v>120</v>
      </c>
      <c r="E66" s="72">
        <v>200</v>
      </c>
      <c r="F66" s="187"/>
      <c r="G66" s="101"/>
      <c r="H66" s="66"/>
      <c r="I66" s="93"/>
      <c r="J66" s="95">
        <v>25.5</v>
      </c>
      <c r="K66" s="187"/>
      <c r="L66" s="187"/>
    </row>
    <row r="67" spans="1:12" ht="31.5" customHeight="1" hidden="1">
      <c r="A67" s="100" t="s">
        <v>121</v>
      </c>
      <c r="B67" s="10" t="s">
        <v>367</v>
      </c>
      <c r="C67" s="10" t="s">
        <v>99</v>
      </c>
      <c r="D67" s="10" t="s">
        <v>122</v>
      </c>
      <c r="E67" s="72"/>
      <c r="F67" s="187"/>
      <c r="G67" s="101"/>
      <c r="H67" s="66"/>
      <c r="I67" s="93"/>
      <c r="J67" s="95">
        <v>6.6</v>
      </c>
      <c r="K67" s="187"/>
      <c r="L67" s="187"/>
    </row>
    <row r="68" spans="1:12" ht="22.5" customHeight="1" hidden="1">
      <c r="A68" s="102" t="s">
        <v>319</v>
      </c>
      <c r="B68" s="10" t="s">
        <v>367</v>
      </c>
      <c r="C68" s="10" t="s">
        <v>99</v>
      </c>
      <c r="D68" s="10" t="s">
        <v>122</v>
      </c>
      <c r="E68" s="72">
        <v>200</v>
      </c>
      <c r="F68" s="187"/>
      <c r="G68" s="101"/>
      <c r="H68" s="66"/>
      <c r="I68" s="93"/>
      <c r="J68" s="95">
        <v>6.6</v>
      </c>
      <c r="K68" s="187"/>
      <c r="L68" s="187"/>
    </row>
    <row r="69" spans="1:12" ht="16.5" customHeight="1" hidden="1">
      <c r="A69" s="100" t="s">
        <v>123</v>
      </c>
      <c r="B69" s="10" t="s">
        <v>367</v>
      </c>
      <c r="C69" s="10" t="s">
        <v>99</v>
      </c>
      <c r="D69" s="10" t="s">
        <v>124</v>
      </c>
      <c r="E69" s="72"/>
      <c r="F69" s="187"/>
      <c r="G69" s="101"/>
      <c r="H69" s="66"/>
      <c r="I69" s="93"/>
      <c r="J69" s="95">
        <v>5</v>
      </c>
      <c r="K69" s="187"/>
      <c r="L69" s="187"/>
    </row>
    <row r="70" spans="1:12" ht="17.25" customHeight="1" hidden="1">
      <c r="A70" s="102" t="s">
        <v>319</v>
      </c>
      <c r="B70" s="10" t="s">
        <v>367</v>
      </c>
      <c r="C70" s="10" t="s">
        <v>99</v>
      </c>
      <c r="D70" s="10" t="s">
        <v>124</v>
      </c>
      <c r="E70" s="72">
        <v>200</v>
      </c>
      <c r="F70" s="187"/>
      <c r="G70" s="101"/>
      <c r="H70" s="66"/>
      <c r="I70" s="93"/>
      <c r="J70" s="95">
        <v>5</v>
      </c>
      <c r="K70" s="187"/>
      <c r="L70" s="187"/>
    </row>
    <row r="71" spans="1:12" ht="45.75" customHeight="1">
      <c r="A71" s="64" t="s">
        <v>408</v>
      </c>
      <c r="B71" s="5" t="s">
        <v>367</v>
      </c>
      <c r="C71" s="5" t="s">
        <v>99</v>
      </c>
      <c r="D71" s="5" t="s">
        <v>409</v>
      </c>
      <c r="E71" s="5"/>
      <c r="F71" s="184">
        <f>F72</f>
        <v>14000</v>
      </c>
      <c r="G71" s="184">
        <f aca="true" t="shared" si="29" ref="G71:L71">G72</f>
        <v>0</v>
      </c>
      <c r="H71" s="184">
        <f t="shared" si="29"/>
        <v>0</v>
      </c>
      <c r="I71" s="184">
        <f t="shared" si="29"/>
        <v>0</v>
      </c>
      <c r="J71" s="184">
        <f t="shared" si="29"/>
        <v>0</v>
      </c>
      <c r="K71" s="184">
        <f t="shared" si="29"/>
        <v>2400</v>
      </c>
      <c r="L71" s="184">
        <f t="shared" si="29"/>
        <v>16400</v>
      </c>
    </row>
    <row r="72" spans="1:12" ht="21.75" customHeight="1">
      <c r="A72" s="65" t="s">
        <v>319</v>
      </c>
      <c r="B72" s="5" t="s">
        <v>367</v>
      </c>
      <c r="C72" s="5" t="s">
        <v>99</v>
      </c>
      <c r="D72" s="5" t="s">
        <v>409</v>
      </c>
      <c r="E72" s="5" t="s">
        <v>290</v>
      </c>
      <c r="F72" s="184">
        <f>'Ведомственные расходы'!G73</f>
        <v>14000</v>
      </c>
      <c r="G72" s="82"/>
      <c r="H72" s="83"/>
      <c r="I72" s="21"/>
      <c r="J72" s="21"/>
      <c r="K72" s="184">
        <f>'Ведомственные расходы'!N73</f>
        <v>2400</v>
      </c>
      <c r="L72" s="184">
        <f>F72+K72</f>
        <v>16400</v>
      </c>
    </row>
    <row r="73" spans="1:12" ht="31.5" customHeight="1" hidden="1">
      <c r="A73" s="64" t="s">
        <v>16</v>
      </c>
      <c r="B73" s="5" t="s">
        <v>367</v>
      </c>
      <c r="C73" s="5" t="s">
        <v>99</v>
      </c>
      <c r="D73" s="5" t="s">
        <v>125</v>
      </c>
      <c r="E73" s="5"/>
      <c r="F73" s="184"/>
      <c r="G73" s="82"/>
      <c r="H73" s="83"/>
      <c r="I73" s="21"/>
      <c r="J73" s="21"/>
      <c r="K73" s="184"/>
      <c r="L73" s="184"/>
    </row>
    <row r="74" spans="1:12" ht="19.5" customHeight="1" hidden="1">
      <c r="A74" s="65" t="s">
        <v>319</v>
      </c>
      <c r="B74" s="5" t="s">
        <v>367</v>
      </c>
      <c r="C74" s="5" t="s">
        <v>99</v>
      </c>
      <c r="D74" s="5" t="s">
        <v>125</v>
      </c>
      <c r="E74" s="5" t="s">
        <v>290</v>
      </c>
      <c r="F74" s="184"/>
      <c r="G74" s="82"/>
      <c r="H74" s="83"/>
      <c r="I74" s="21"/>
      <c r="J74" s="21"/>
      <c r="K74" s="184"/>
      <c r="L74" s="184"/>
    </row>
    <row r="75" spans="1:12" ht="28.5" customHeight="1" hidden="1">
      <c r="A75" s="64" t="s">
        <v>320</v>
      </c>
      <c r="B75" s="5" t="s">
        <v>367</v>
      </c>
      <c r="C75" s="5" t="s">
        <v>99</v>
      </c>
      <c r="D75" s="5" t="s">
        <v>126</v>
      </c>
      <c r="E75" s="5" t="s">
        <v>318</v>
      </c>
      <c r="F75" s="187">
        <v>18.6</v>
      </c>
      <c r="G75" s="82"/>
      <c r="H75" s="83"/>
      <c r="I75" s="8"/>
      <c r="J75" s="8"/>
      <c r="K75" s="187"/>
      <c r="L75" s="187"/>
    </row>
    <row r="76" spans="1:12" ht="28.5" customHeight="1" hidden="1">
      <c r="A76" s="64" t="s">
        <v>127</v>
      </c>
      <c r="B76" s="5" t="s">
        <v>367</v>
      </c>
      <c r="C76" s="5" t="s">
        <v>99</v>
      </c>
      <c r="D76" s="5" t="s">
        <v>128</v>
      </c>
      <c r="E76" s="5"/>
      <c r="F76" s="187"/>
      <c r="G76" s="82"/>
      <c r="H76" s="83"/>
      <c r="I76" s="8"/>
      <c r="J76" s="8"/>
      <c r="K76" s="187"/>
      <c r="L76" s="187"/>
    </row>
    <row r="77" spans="1:12" ht="20.25" customHeight="1" hidden="1">
      <c r="A77" s="65" t="s">
        <v>319</v>
      </c>
      <c r="B77" s="5" t="s">
        <v>367</v>
      </c>
      <c r="C77" s="5" t="s">
        <v>99</v>
      </c>
      <c r="D77" s="5" t="s">
        <v>128</v>
      </c>
      <c r="E77" s="5" t="s">
        <v>290</v>
      </c>
      <c r="F77" s="187"/>
      <c r="G77" s="82"/>
      <c r="H77" s="83"/>
      <c r="I77" s="8"/>
      <c r="J77" s="8"/>
      <c r="K77" s="187"/>
      <c r="L77" s="187"/>
    </row>
    <row r="78" spans="1:12" ht="21" customHeight="1">
      <c r="A78" s="75" t="s">
        <v>90</v>
      </c>
      <c r="B78" s="30" t="s">
        <v>370</v>
      </c>
      <c r="C78" s="31"/>
      <c r="D78" s="31"/>
      <c r="E78" s="31"/>
      <c r="F78" s="188">
        <f>F79</f>
        <v>80700</v>
      </c>
      <c r="G78" s="188">
        <f aca="true" t="shared" si="30" ref="G78:L78">G79</f>
        <v>0</v>
      </c>
      <c r="H78" s="188">
        <f t="shared" si="30"/>
        <v>0</v>
      </c>
      <c r="I78" s="188">
        <f t="shared" si="30"/>
        <v>0</v>
      </c>
      <c r="J78" s="188">
        <f t="shared" si="30"/>
        <v>0</v>
      </c>
      <c r="K78" s="188">
        <f t="shared" si="30"/>
        <v>0</v>
      </c>
      <c r="L78" s="188">
        <f t="shared" si="30"/>
        <v>80700</v>
      </c>
    </row>
    <row r="79" spans="1:12" ht="16.5" customHeight="1">
      <c r="A79" s="96" t="s">
        <v>94</v>
      </c>
      <c r="B79" s="14" t="s">
        <v>370</v>
      </c>
      <c r="C79" s="15" t="s">
        <v>371</v>
      </c>
      <c r="D79" s="15"/>
      <c r="E79" s="15"/>
      <c r="F79" s="183">
        <f>F80</f>
        <v>80700</v>
      </c>
      <c r="G79" s="183">
        <f aca="true" t="shared" si="31" ref="G79:L79">G80</f>
        <v>0</v>
      </c>
      <c r="H79" s="183">
        <f t="shared" si="31"/>
        <v>0</v>
      </c>
      <c r="I79" s="183">
        <f t="shared" si="31"/>
        <v>0</v>
      </c>
      <c r="J79" s="183">
        <f t="shared" si="31"/>
        <v>0</v>
      </c>
      <c r="K79" s="183">
        <f t="shared" si="31"/>
        <v>0</v>
      </c>
      <c r="L79" s="183">
        <f t="shared" si="31"/>
        <v>80700</v>
      </c>
    </row>
    <row r="80" spans="1:12" ht="18.75" customHeight="1">
      <c r="A80" s="77" t="s">
        <v>264</v>
      </c>
      <c r="B80" s="28" t="s">
        <v>370</v>
      </c>
      <c r="C80" s="5" t="s">
        <v>371</v>
      </c>
      <c r="D80" s="10" t="s">
        <v>265</v>
      </c>
      <c r="E80" s="10"/>
      <c r="F80" s="184">
        <f>F81</f>
        <v>80700</v>
      </c>
      <c r="G80" s="184">
        <f aca="true" t="shared" si="32" ref="G80:L80">G81</f>
        <v>0</v>
      </c>
      <c r="H80" s="184">
        <f t="shared" si="32"/>
        <v>0</v>
      </c>
      <c r="I80" s="184">
        <f t="shared" si="32"/>
        <v>0</v>
      </c>
      <c r="J80" s="184">
        <f t="shared" si="32"/>
        <v>0</v>
      </c>
      <c r="K80" s="184">
        <f t="shared" si="32"/>
        <v>0</v>
      </c>
      <c r="L80" s="184">
        <f t="shared" si="32"/>
        <v>80700</v>
      </c>
    </row>
    <row r="81" spans="1:12" ht="19.5" customHeight="1">
      <c r="A81" s="84" t="s">
        <v>277</v>
      </c>
      <c r="B81" s="28" t="s">
        <v>370</v>
      </c>
      <c r="C81" s="5" t="s">
        <v>371</v>
      </c>
      <c r="D81" s="5" t="s">
        <v>268</v>
      </c>
      <c r="E81" s="5"/>
      <c r="F81" s="184">
        <f>F82</f>
        <v>80700</v>
      </c>
      <c r="G81" s="184">
        <f aca="true" t="shared" si="33" ref="G81:L81">G82</f>
        <v>0</v>
      </c>
      <c r="H81" s="184">
        <f t="shared" si="33"/>
        <v>0</v>
      </c>
      <c r="I81" s="184">
        <f t="shared" si="33"/>
        <v>0</v>
      </c>
      <c r="J81" s="184">
        <f t="shared" si="33"/>
        <v>0</v>
      </c>
      <c r="K81" s="184">
        <f t="shared" si="33"/>
        <v>0</v>
      </c>
      <c r="L81" s="184">
        <f t="shared" si="33"/>
        <v>80700</v>
      </c>
    </row>
    <row r="82" spans="1:12" ht="34.5" customHeight="1">
      <c r="A82" s="84" t="s">
        <v>279</v>
      </c>
      <c r="B82" s="28" t="s">
        <v>370</v>
      </c>
      <c r="C82" s="5" t="s">
        <v>371</v>
      </c>
      <c r="D82" s="5" t="s">
        <v>278</v>
      </c>
      <c r="E82" s="5"/>
      <c r="F82" s="184">
        <f>F83+F85</f>
        <v>80700</v>
      </c>
      <c r="G82" s="184">
        <f aca="true" t="shared" si="34" ref="G82:L82">G83+G85</f>
        <v>0</v>
      </c>
      <c r="H82" s="184">
        <f t="shared" si="34"/>
        <v>0</v>
      </c>
      <c r="I82" s="184">
        <f t="shared" si="34"/>
        <v>0</v>
      </c>
      <c r="J82" s="184">
        <f t="shared" si="34"/>
        <v>0</v>
      </c>
      <c r="K82" s="184">
        <f t="shared" si="34"/>
        <v>0</v>
      </c>
      <c r="L82" s="184">
        <f t="shared" si="34"/>
        <v>80700</v>
      </c>
    </row>
    <row r="83" spans="1:12" ht="53.25" customHeight="1">
      <c r="A83" s="77" t="s">
        <v>316</v>
      </c>
      <c r="B83" s="28" t="s">
        <v>370</v>
      </c>
      <c r="C83" s="5" t="s">
        <v>371</v>
      </c>
      <c r="D83" s="5" t="s">
        <v>278</v>
      </c>
      <c r="E83" s="10" t="s">
        <v>289</v>
      </c>
      <c r="F83" s="184">
        <f>'Ведомственные расходы'!G84</f>
        <v>70800</v>
      </c>
      <c r="G83" s="82"/>
      <c r="H83" s="83"/>
      <c r="I83" s="8"/>
      <c r="J83" s="21"/>
      <c r="K83" s="184">
        <f>'Ведомственные расходы'!N84</f>
        <v>0</v>
      </c>
      <c r="L83" s="184">
        <f>F83+K83</f>
        <v>70800</v>
      </c>
    </row>
    <row r="84" spans="1:12" ht="16.5" customHeight="1" hidden="1">
      <c r="A84" s="77" t="s">
        <v>317</v>
      </c>
      <c r="B84" s="28" t="s">
        <v>370</v>
      </c>
      <c r="C84" s="5" t="s">
        <v>371</v>
      </c>
      <c r="D84" s="5" t="s">
        <v>307</v>
      </c>
      <c r="E84" s="10" t="s">
        <v>315</v>
      </c>
      <c r="F84" s="184">
        <f>'[1]Ведомственные расходы'!G87</f>
        <v>56</v>
      </c>
      <c r="G84" s="82"/>
      <c r="H84" s="83"/>
      <c r="I84" s="8"/>
      <c r="J84" s="21"/>
      <c r="K84" s="184"/>
      <c r="L84" s="184"/>
    </row>
    <row r="85" spans="1:12" ht="15.75" customHeight="1">
      <c r="A85" s="89" t="s">
        <v>319</v>
      </c>
      <c r="B85" s="28" t="s">
        <v>370</v>
      </c>
      <c r="C85" s="5" t="s">
        <v>371</v>
      </c>
      <c r="D85" s="5" t="s">
        <v>278</v>
      </c>
      <c r="E85" s="10" t="s">
        <v>290</v>
      </c>
      <c r="F85" s="184">
        <f>'Ведомственные расходы'!G86</f>
        <v>9900</v>
      </c>
      <c r="G85" s="82"/>
      <c r="H85" s="83"/>
      <c r="I85" s="8"/>
      <c r="J85" s="21"/>
      <c r="K85" s="184">
        <f>'Ведомственные расходы'!N86</f>
        <v>0</v>
      </c>
      <c r="L85" s="184">
        <f>F85+K85</f>
        <v>9900</v>
      </c>
    </row>
    <row r="86" spans="1:12" ht="19.5" customHeight="1" hidden="1">
      <c r="A86" s="64" t="s">
        <v>320</v>
      </c>
      <c r="B86" s="28" t="s">
        <v>370</v>
      </c>
      <c r="C86" s="5" t="s">
        <v>371</v>
      </c>
      <c r="D86" s="5" t="s">
        <v>307</v>
      </c>
      <c r="E86" s="10" t="s">
        <v>318</v>
      </c>
      <c r="F86" s="184">
        <v>11</v>
      </c>
      <c r="G86" s="82"/>
      <c r="H86" s="83"/>
      <c r="I86" s="8"/>
      <c r="J86" s="21"/>
      <c r="K86" s="184"/>
      <c r="L86" s="184"/>
    </row>
    <row r="87" spans="1:12" ht="34.5" customHeight="1" hidden="1">
      <c r="A87" s="103" t="s">
        <v>352</v>
      </c>
      <c r="B87" s="30" t="s">
        <v>371</v>
      </c>
      <c r="C87" s="25" t="s">
        <v>101</v>
      </c>
      <c r="D87" s="25"/>
      <c r="E87" s="47"/>
      <c r="F87" s="188">
        <f>F94</f>
        <v>10000</v>
      </c>
      <c r="G87" s="188">
        <f aca="true" t="shared" si="35" ref="G87:L87">G94</f>
        <v>0</v>
      </c>
      <c r="H87" s="188">
        <f t="shared" si="35"/>
        <v>0</v>
      </c>
      <c r="I87" s="188">
        <f t="shared" si="35"/>
        <v>0</v>
      </c>
      <c r="J87" s="188">
        <f t="shared" si="35"/>
        <v>0</v>
      </c>
      <c r="K87" s="188">
        <f t="shared" si="35"/>
        <v>0</v>
      </c>
      <c r="L87" s="188">
        <f t="shared" si="35"/>
        <v>10000</v>
      </c>
    </row>
    <row r="88" spans="1:12" ht="76.5" customHeight="1" hidden="1">
      <c r="A88" s="104" t="s">
        <v>308</v>
      </c>
      <c r="B88" s="41" t="s">
        <v>371</v>
      </c>
      <c r="C88" s="3" t="s">
        <v>391</v>
      </c>
      <c r="D88" s="3"/>
      <c r="E88" s="29"/>
      <c r="F88" s="189">
        <f>F89</f>
        <v>0</v>
      </c>
      <c r="G88" s="82"/>
      <c r="H88" s="83"/>
      <c r="I88" s="8"/>
      <c r="J88" s="21"/>
      <c r="K88" s="189"/>
      <c r="L88" s="189"/>
    </row>
    <row r="89" spans="1:12" ht="102" customHeight="1" hidden="1">
      <c r="A89" s="106" t="s">
        <v>226</v>
      </c>
      <c r="B89" s="49" t="s">
        <v>371</v>
      </c>
      <c r="C89" s="45" t="s">
        <v>391</v>
      </c>
      <c r="D89" s="45" t="s">
        <v>179</v>
      </c>
      <c r="E89" s="44"/>
      <c r="F89" s="190">
        <f>F90</f>
        <v>0</v>
      </c>
      <c r="G89" s="82"/>
      <c r="H89" s="83"/>
      <c r="I89" s="8"/>
      <c r="J89" s="21"/>
      <c r="K89" s="190"/>
      <c r="L89" s="190"/>
    </row>
    <row r="90" spans="1:12" ht="21.75" customHeight="1" hidden="1">
      <c r="A90" s="106" t="s">
        <v>227</v>
      </c>
      <c r="B90" s="49" t="s">
        <v>371</v>
      </c>
      <c r="C90" s="45" t="s">
        <v>391</v>
      </c>
      <c r="D90" s="45" t="s">
        <v>309</v>
      </c>
      <c r="E90" s="44"/>
      <c r="F90" s="190">
        <f>F91</f>
        <v>0</v>
      </c>
      <c r="G90" s="82"/>
      <c r="H90" s="83"/>
      <c r="I90" s="8"/>
      <c r="J90" s="21"/>
      <c r="K90" s="190"/>
      <c r="L90" s="190"/>
    </row>
    <row r="91" spans="1:12" ht="33.75" customHeight="1" hidden="1">
      <c r="A91" s="106" t="s">
        <v>129</v>
      </c>
      <c r="B91" s="49" t="s">
        <v>371</v>
      </c>
      <c r="C91" s="45" t="s">
        <v>391</v>
      </c>
      <c r="D91" s="45" t="s">
        <v>310</v>
      </c>
      <c r="E91" s="44"/>
      <c r="F91" s="190">
        <f>F92</f>
        <v>0</v>
      </c>
      <c r="G91" s="82"/>
      <c r="H91" s="83"/>
      <c r="I91" s="8"/>
      <c r="J91" s="21"/>
      <c r="K91" s="190"/>
      <c r="L91" s="190"/>
    </row>
    <row r="92" spans="1:12" ht="27" customHeight="1" hidden="1">
      <c r="A92" s="108" t="s">
        <v>319</v>
      </c>
      <c r="B92" s="49" t="s">
        <v>371</v>
      </c>
      <c r="C92" s="45" t="s">
        <v>391</v>
      </c>
      <c r="D92" s="45" t="s">
        <v>310</v>
      </c>
      <c r="E92" s="44" t="s">
        <v>290</v>
      </c>
      <c r="F92" s="190">
        <f>F93</f>
        <v>0</v>
      </c>
      <c r="G92" s="82"/>
      <c r="H92" s="83"/>
      <c r="I92" s="8"/>
      <c r="J92" s="21"/>
      <c r="K92" s="190"/>
      <c r="L92" s="190"/>
    </row>
    <row r="93" spans="1:12" ht="21.75" customHeight="1" hidden="1">
      <c r="A93" s="106" t="s">
        <v>320</v>
      </c>
      <c r="B93" s="49" t="s">
        <v>371</v>
      </c>
      <c r="C93" s="45" t="s">
        <v>391</v>
      </c>
      <c r="D93" s="45" t="s">
        <v>310</v>
      </c>
      <c r="E93" s="44" t="s">
        <v>318</v>
      </c>
      <c r="F93" s="190"/>
      <c r="G93" s="82"/>
      <c r="H93" s="83"/>
      <c r="I93" s="8"/>
      <c r="J93" s="21"/>
      <c r="K93" s="190"/>
      <c r="L93" s="190"/>
    </row>
    <row r="94" spans="1:12" ht="17.25" customHeight="1" hidden="1">
      <c r="A94" s="109" t="s">
        <v>353</v>
      </c>
      <c r="B94" s="41" t="s">
        <v>371</v>
      </c>
      <c r="C94" s="3" t="s">
        <v>378</v>
      </c>
      <c r="D94" s="3"/>
      <c r="E94" s="29"/>
      <c r="F94" s="189">
        <f>F95</f>
        <v>10000</v>
      </c>
      <c r="G94" s="189">
        <f aca="true" t="shared" si="36" ref="G94:L94">G95</f>
        <v>0</v>
      </c>
      <c r="H94" s="189">
        <f t="shared" si="36"/>
        <v>0</v>
      </c>
      <c r="I94" s="189">
        <f t="shared" si="36"/>
        <v>0</v>
      </c>
      <c r="J94" s="189">
        <f t="shared" si="36"/>
        <v>0</v>
      </c>
      <c r="K94" s="189">
        <f t="shared" si="36"/>
        <v>0</v>
      </c>
      <c r="L94" s="189">
        <f t="shared" si="36"/>
        <v>10000</v>
      </c>
    </row>
    <row r="95" spans="1:12" ht="45.75" customHeight="1" hidden="1">
      <c r="A95" s="64" t="s">
        <v>226</v>
      </c>
      <c r="B95" s="28" t="s">
        <v>371</v>
      </c>
      <c r="C95" s="5" t="s">
        <v>378</v>
      </c>
      <c r="D95" s="5" t="s">
        <v>246</v>
      </c>
      <c r="E95" s="10"/>
      <c r="F95" s="184">
        <f>F96</f>
        <v>10000</v>
      </c>
      <c r="G95" s="184">
        <f aca="true" t="shared" si="37" ref="G95:L95">G96</f>
        <v>0</v>
      </c>
      <c r="H95" s="184">
        <f t="shared" si="37"/>
        <v>0</v>
      </c>
      <c r="I95" s="184">
        <f t="shared" si="37"/>
        <v>0</v>
      </c>
      <c r="J95" s="184">
        <f t="shared" si="37"/>
        <v>0</v>
      </c>
      <c r="K95" s="184">
        <f t="shared" si="37"/>
        <v>0</v>
      </c>
      <c r="L95" s="184">
        <f t="shared" si="37"/>
        <v>10000</v>
      </c>
    </row>
    <row r="96" spans="1:12" ht="46.5" customHeight="1" hidden="1">
      <c r="A96" s="64" t="s">
        <v>130</v>
      </c>
      <c r="B96" s="28" t="s">
        <v>371</v>
      </c>
      <c r="C96" s="5" t="s">
        <v>378</v>
      </c>
      <c r="D96" s="5" t="s">
        <v>131</v>
      </c>
      <c r="E96" s="10"/>
      <c r="F96" s="184">
        <f>F97</f>
        <v>10000</v>
      </c>
      <c r="G96" s="184">
        <f aca="true" t="shared" si="38" ref="G96:L96">G97</f>
        <v>0</v>
      </c>
      <c r="H96" s="184">
        <f t="shared" si="38"/>
        <v>0</v>
      </c>
      <c r="I96" s="184">
        <f t="shared" si="38"/>
        <v>0</v>
      </c>
      <c r="J96" s="184">
        <f t="shared" si="38"/>
        <v>0</v>
      </c>
      <c r="K96" s="184">
        <f t="shared" si="38"/>
        <v>0</v>
      </c>
      <c r="L96" s="184">
        <f t="shared" si="38"/>
        <v>10000</v>
      </c>
    </row>
    <row r="97" spans="1:12" ht="18.75" customHeight="1" hidden="1">
      <c r="A97" s="64" t="s">
        <v>132</v>
      </c>
      <c r="B97" s="28" t="s">
        <v>371</v>
      </c>
      <c r="C97" s="5" t="s">
        <v>378</v>
      </c>
      <c r="D97" s="5" t="s">
        <v>133</v>
      </c>
      <c r="E97" s="10"/>
      <c r="F97" s="184">
        <f>F98</f>
        <v>10000</v>
      </c>
      <c r="G97" s="184">
        <f aca="true" t="shared" si="39" ref="G97:L97">G98</f>
        <v>0</v>
      </c>
      <c r="H97" s="184">
        <f t="shared" si="39"/>
        <v>0</v>
      </c>
      <c r="I97" s="184">
        <f t="shared" si="39"/>
        <v>0</v>
      </c>
      <c r="J97" s="184">
        <f t="shared" si="39"/>
        <v>0</v>
      </c>
      <c r="K97" s="184">
        <f t="shared" si="39"/>
        <v>0</v>
      </c>
      <c r="L97" s="184">
        <f t="shared" si="39"/>
        <v>10000</v>
      </c>
    </row>
    <row r="98" spans="1:12" ht="37.5" customHeight="1" hidden="1">
      <c r="A98" s="64" t="s">
        <v>134</v>
      </c>
      <c r="B98" s="28" t="s">
        <v>371</v>
      </c>
      <c r="C98" s="5" t="s">
        <v>378</v>
      </c>
      <c r="D98" s="5" t="s">
        <v>135</v>
      </c>
      <c r="E98" s="10"/>
      <c r="F98" s="184">
        <f>F99</f>
        <v>10000</v>
      </c>
      <c r="G98" s="184">
        <f aca="true" t="shared" si="40" ref="G98:L98">G99</f>
        <v>0</v>
      </c>
      <c r="H98" s="184">
        <f t="shared" si="40"/>
        <v>0</v>
      </c>
      <c r="I98" s="184">
        <f t="shared" si="40"/>
        <v>0</v>
      </c>
      <c r="J98" s="184">
        <f t="shared" si="40"/>
        <v>0</v>
      </c>
      <c r="K98" s="184">
        <f t="shared" si="40"/>
        <v>0</v>
      </c>
      <c r="L98" s="184">
        <f t="shared" si="40"/>
        <v>10000</v>
      </c>
    </row>
    <row r="99" spans="1:12" ht="21" customHeight="1" hidden="1">
      <c r="A99" s="89" t="s">
        <v>319</v>
      </c>
      <c r="B99" s="28" t="s">
        <v>371</v>
      </c>
      <c r="C99" s="5" t="s">
        <v>378</v>
      </c>
      <c r="D99" s="5" t="s">
        <v>135</v>
      </c>
      <c r="E99" s="10" t="s">
        <v>290</v>
      </c>
      <c r="F99" s="184">
        <f>'Ведомственные расходы'!G100</f>
        <v>10000</v>
      </c>
      <c r="G99" s="82"/>
      <c r="H99" s="83"/>
      <c r="I99" s="8"/>
      <c r="J99" s="21"/>
      <c r="K99" s="184">
        <f>'Ведомственные расходы'!N100</f>
        <v>0</v>
      </c>
      <c r="L99" s="184">
        <f>F99+K99</f>
        <v>10000</v>
      </c>
    </row>
    <row r="100" spans="1:12" ht="34.5" customHeight="1" hidden="1">
      <c r="A100" s="64" t="s">
        <v>320</v>
      </c>
      <c r="B100" s="28" t="s">
        <v>371</v>
      </c>
      <c r="C100" s="5" t="s">
        <v>378</v>
      </c>
      <c r="D100" s="5" t="s">
        <v>136</v>
      </c>
      <c r="E100" s="10" t="s">
        <v>318</v>
      </c>
      <c r="F100" s="184">
        <v>1</v>
      </c>
      <c r="G100" s="82"/>
      <c r="H100" s="83"/>
      <c r="I100" s="8"/>
      <c r="J100" s="21"/>
      <c r="K100" s="184"/>
      <c r="L100" s="184"/>
    </row>
    <row r="101" spans="1:12" ht="21" customHeight="1">
      <c r="A101" s="110" t="s">
        <v>386</v>
      </c>
      <c r="B101" s="30" t="s">
        <v>372</v>
      </c>
      <c r="C101" s="25"/>
      <c r="D101" s="25"/>
      <c r="E101" s="47"/>
      <c r="F101" s="188">
        <f>F102+F128</f>
        <v>304200</v>
      </c>
      <c r="G101" s="188">
        <f aca="true" t="shared" si="41" ref="G101:L101">G102+G128</f>
        <v>0</v>
      </c>
      <c r="H101" s="188">
        <f t="shared" si="41"/>
        <v>0</v>
      </c>
      <c r="I101" s="188">
        <f t="shared" si="41"/>
        <v>0</v>
      </c>
      <c r="J101" s="188">
        <f t="shared" si="41"/>
        <v>0</v>
      </c>
      <c r="K101" s="188">
        <f t="shared" si="41"/>
        <v>73500</v>
      </c>
      <c r="L101" s="188">
        <f t="shared" si="41"/>
        <v>377700</v>
      </c>
    </row>
    <row r="102" spans="1:12" ht="18.75" customHeight="1">
      <c r="A102" s="111" t="s">
        <v>186</v>
      </c>
      <c r="B102" s="41" t="s">
        <v>372</v>
      </c>
      <c r="C102" s="3" t="s">
        <v>391</v>
      </c>
      <c r="D102" s="3"/>
      <c r="E102" s="29"/>
      <c r="F102" s="189">
        <f>F103</f>
        <v>304200</v>
      </c>
      <c r="G102" s="189">
        <f aca="true" t="shared" si="42" ref="G102:L102">G103</f>
        <v>0</v>
      </c>
      <c r="H102" s="189">
        <f t="shared" si="42"/>
        <v>0</v>
      </c>
      <c r="I102" s="189">
        <f t="shared" si="42"/>
        <v>0</v>
      </c>
      <c r="J102" s="189">
        <f t="shared" si="42"/>
        <v>0</v>
      </c>
      <c r="K102" s="189">
        <f t="shared" si="42"/>
        <v>0</v>
      </c>
      <c r="L102" s="189">
        <f t="shared" si="42"/>
        <v>304200</v>
      </c>
    </row>
    <row r="103" spans="1:12" ht="48.75" customHeight="1">
      <c r="A103" s="64" t="s">
        <v>430</v>
      </c>
      <c r="B103" s="28" t="s">
        <v>372</v>
      </c>
      <c r="C103" s="5" t="s">
        <v>391</v>
      </c>
      <c r="D103" s="5" t="s">
        <v>246</v>
      </c>
      <c r="E103" s="10"/>
      <c r="F103" s="184">
        <f>F104</f>
        <v>304200</v>
      </c>
      <c r="G103" s="184">
        <f aca="true" t="shared" si="43" ref="G103:L103">G104</f>
        <v>0</v>
      </c>
      <c r="H103" s="184">
        <f t="shared" si="43"/>
        <v>0</v>
      </c>
      <c r="I103" s="184">
        <f t="shared" si="43"/>
        <v>0</v>
      </c>
      <c r="J103" s="184">
        <f t="shared" si="43"/>
        <v>0</v>
      </c>
      <c r="K103" s="184">
        <f t="shared" si="43"/>
        <v>0</v>
      </c>
      <c r="L103" s="184">
        <f t="shared" si="43"/>
        <v>304200</v>
      </c>
    </row>
    <row r="104" spans="1:12" ht="44.25" customHeight="1">
      <c r="A104" s="64" t="s">
        <v>431</v>
      </c>
      <c r="B104" s="28" t="s">
        <v>372</v>
      </c>
      <c r="C104" s="5" t="s">
        <v>391</v>
      </c>
      <c r="D104" s="5" t="s">
        <v>253</v>
      </c>
      <c r="E104" s="10"/>
      <c r="F104" s="184">
        <f>F110</f>
        <v>304200</v>
      </c>
      <c r="G104" s="184">
        <f aca="true" t="shared" si="44" ref="G104:L104">G110</f>
        <v>0</v>
      </c>
      <c r="H104" s="184">
        <f t="shared" si="44"/>
        <v>0</v>
      </c>
      <c r="I104" s="184">
        <f t="shared" si="44"/>
        <v>0</v>
      </c>
      <c r="J104" s="184">
        <f t="shared" si="44"/>
        <v>0</v>
      </c>
      <c r="K104" s="184">
        <f t="shared" si="44"/>
        <v>0</v>
      </c>
      <c r="L104" s="184">
        <f t="shared" si="44"/>
        <v>304200</v>
      </c>
    </row>
    <row r="105" spans="1:12" ht="88.5" customHeight="1" hidden="1">
      <c r="A105" s="64" t="s">
        <v>228</v>
      </c>
      <c r="B105" s="28" t="s">
        <v>372</v>
      </c>
      <c r="C105" s="5" t="s">
        <v>391</v>
      </c>
      <c r="D105" s="5" t="s">
        <v>311</v>
      </c>
      <c r="E105" s="10"/>
      <c r="F105" s="184">
        <f>F106</f>
        <v>0</v>
      </c>
      <c r="G105" s="82"/>
      <c r="H105" s="83"/>
      <c r="I105" s="8"/>
      <c r="J105" s="21"/>
      <c r="K105" s="184"/>
      <c r="L105" s="184"/>
    </row>
    <row r="106" spans="1:12" ht="114" customHeight="1" hidden="1">
      <c r="A106" s="89" t="s">
        <v>319</v>
      </c>
      <c r="B106" s="28" t="s">
        <v>372</v>
      </c>
      <c r="C106" s="5" t="s">
        <v>391</v>
      </c>
      <c r="D106" s="5" t="s">
        <v>311</v>
      </c>
      <c r="E106" s="10" t="s">
        <v>290</v>
      </c>
      <c r="F106" s="184">
        <f>F107</f>
        <v>0</v>
      </c>
      <c r="G106" s="82"/>
      <c r="H106" s="83"/>
      <c r="I106" s="8"/>
      <c r="J106" s="21"/>
      <c r="K106" s="184"/>
      <c r="L106" s="184"/>
    </row>
    <row r="107" spans="1:12" ht="21.75" customHeight="1" hidden="1">
      <c r="A107" s="64" t="s">
        <v>320</v>
      </c>
      <c r="B107" s="28" t="s">
        <v>372</v>
      </c>
      <c r="C107" s="5" t="s">
        <v>391</v>
      </c>
      <c r="D107" s="5" t="s">
        <v>311</v>
      </c>
      <c r="E107" s="10" t="s">
        <v>318</v>
      </c>
      <c r="F107" s="184"/>
      <c r="G107" s="82"/>
      <c r="H107" s="83"/>
      <c r="I107" s="8"/>
      <c r="J107" s="21"/>
      <c r="K107" s="184"/>
      <c r="L107" s="184"/>
    </row>
    <row r="108" spans="1:12" ht="39.75" customHeight="1" hidden="1">
      <c r="A108" s="86" t="s">
        <v>325</v>
      </c>
      <c r="B108" s="28" t="s">
        <v>372</v>
      </c>
      <c r="C108" s="5" t="s">
        <v>391</v>
      </c>
      <c r="D108" s="5" t="s">
        <v>311</v>
      </c>
      <c r="E108" s="10" t="s">
        <v>358</v>
      </c>
      <c r="F108" s="184">
        <f>F109</f>
        <v>0</v>
      </c>
      <c r="G108" s="82"/>
      <c r="H108" s="83"/>
      <c r="I108" s="8"/>
      <c r="J108" s="21"/>
      <c r="K108" s="184"/>
      <c r="L108" s="184"/>
    </row>
    <row r="109" spans="1:12" ht="42.75" customHeight="1" hidden="1">
      <c r="A109" s="64" t="s">
        <v>357</v>
      </c>
      <c r="B109" s="28" t="s">
        <v>372</v>
      </c>
      <c r="C109" s="5" t="s">
        <v>391</v>
      </c>
      <c r="D109" s="5" t="s">
        <v>311</v>
      </c>
      <c r="E109" s="10" t="s">
        <v>324</v>
      </c>
      <c r="F109" s="184"/>
      <c r="G109" s="82"/>
      <c r="H109" s="83"/>
      <c r="I109" s="8"/>
      <c r="J109" s="21"/>
      <c r="K109" s="184"/>
      <c r="L109" s="184"/>
    </row>
    <row r="110" spans="1:12" ht="29.25" customHeight="1">
      <c r="A110" s="64" t="s">
        <v>280</v>
      </c>
      <c r="B110" s="28" t="s">
        <v>372</v>
      </c>
      <c r="C110" s="5" t="s">
        <v>391</v>
      </c>
      <c r="D110" s="5" t="s">
        <v>252</v>
      </c>
      <c r="E110" s="10"/>
      <c r="F110" s="184">
        <f>F111</f>
        <v>304200</v>
      </c>
      <c r="G110" s="184">
        <f aca="true" t="shared" si="45" ref="G110:L110">G111</f>
        <v>0</v>
      </c>
      <c r="H110" s="184">
        <f t="shared" si="45"/>
        <v>0</v>
      </c>
      <c r="I110" s="184">
        <f t="shared" si="45"/>
        <v>0</v>
      </c>
      <c r="J110" s="184">
        <f t="shared" si="45"/>
        <v>0</v>
      </c>
      <c r="K110" s="184">
        <f t="shared" si="45"/>
        <v>0</v>
      </c>
      <c r="L110" s="184">
        <f t="shared" si="45"/>
        <v>304200</v>
      </c>
    </row>
    <row r="111" spans="1:12" ht="81.75" customHeight="1">
      <c r="A111" s="112" t="s">
        <v>213</v>
      </c>
      <c r="B111" s="28" t="s">
        <v>372</v>
      </c>
      <c r="C111" s="5" t="s">
        <v>391</v>
      </c>
      <c r="D111" s="5" t="s">
        <v>137</v>
      </c>
      <c r="E111" s="10"/>
      <c r="F111" s="184">
        <f>F112</f>
        <v>304200</v>
      </c>
      <c r="G111" s="184">
        <f aca="true" t="shared" si="46" ref="G111:L111">G112</f>
        <v>0</v>
      </c>
      <c r="H111" s="184">
        <f t="shared" si="46"/>
        <v>0</v>
      </c>
      <c r="I111" s="184">
        <f t="shared" si="46"/>
        <v>0</v>
      </c>
      <c r="J111" s="184">
        <f t="shared" si="46"/>
        <v>0</v>
      </c>
      <c r="K111" s="184">
        <f t="shared" si="46"/>
        <v>0</v>
      </c>
      <c r="L111" s="184">
        <f t="shared" si="46"/>
        <v>304200</v>
      </c>
    </row>
    <row r="112" spans="1:12" ht="21" customHeight="1">
      <c r="A112" s="89" t="s">
        <v>319</v>
      </c>
      <c r="B112" s="28" t="s">
        <v>372</v>
      </c>
      <c r="C112" s="5" t="s">
        <v>391</v>
      </c>
      <c r="D112" s="5" t="s">
        <v>251</v>
      </c>
      <c r="E112" s="10" t="s">
        <v>290</v>
      </c>
      <c r="F112" s="184">
        <f>'Ведомственные расходы'!G113</f>
        <v>304200</v>
      </c>
      <c r="G112" s="82"/>
      <c r="H112" s="83"/>
      <c r="I112" s="8"/>
      <c r="J112" s="21"/>
      <c r="K112" s="184">
        <f>'Ведомственные расходы'!N113</f>
        <v>0</v>
      </c>
      <c r="L112" s="184">
        <f>F112+K112</f>
        <v>304200</v>
      </c>
    </row>
    <row r="113" spans="1:12" ht="34.5" customHeight="1" hidden="1">
      <c r="A113" s="64" t="s">
        <v>320</v>
      </c>
      <c r="B113" s="28" t="s">
        <v>372</v>
      </c>
      <c r="C113" s="5" t="s">
        <v>391</v>
      </c>
      <c r="D113" s="5" t="s">
        <v>312</v>
      </c>
      <c r="E113" s="10" t="s">
        <v>318</v>
      </c>
      <c r="F113" s="184"/>
      <c r="G113" s="82"/>
      <c r="H113" s="83"/>
      <c r="I113" s="8"/>
      <c r="J113" s="21"/>
      <c r="K113" s="184"/>
      <c r="L113" s="184"/>
    </row>
    <row r="114" spans="1:12" ht="78" customHeight="1" hidden="1">
      <c r="A114" s="86" t="s">
        <v>325</v>
      </c>
      <c r="B114" s="28" t="s">
        <v>372</v>
      </c>
      <c r="C114" s="5" t="s">
        <v>391</v>
      </c>
      <c r="D114" s="5" t="s">
        <v>312</v>
      </c>
      <c r="E114" s="10" t="s">
        <v>358</v>
      </c>
      <c r="F114" s="184">
        <f>F115</f>
        <v>0</v>
      </c>
      <c r="G114" s="82"/>
      <c r="H114" s="83"/>
      <c r="I114" s="8"/>
      <c r="J114" s="21"/>
      <c r="K114" s="184"/>
      <c r="L114" s="184"/>
    </row>
    <row r="115" spans="1:12" ht="92.25" customHeight="1" hidden="1">
      <c r="A115" s="64" t="s">
        <v>357</v>
      </c>
      <c r="B115" s="28" t="s">
        <v>372</v>
      </c>
      <c r="C115" s="5" t="s">
        <v>391</v>
      </c>
      <c r="D115" s="5" t="s">
        <v>312</v>
      </c>
      <c r="E115" s="10" t="s">
        <v>324</v>
      </c>
      <c r="F115" s="184"/>
      <c r="G115" s="82"/>
      <c r="H115" s="83"/>
      <c r="I115" s="8"/>
      <c r="J115" s="21"/>
      <c r="K115" s="184"/>
      <c r="L115" s="184"/>
    </row>
    <row r="116" spans="1:12" ht="15.75" customHeight="1" hidden="1">
      <c r="A116" s="64" t="s">
        <v>229</v>
      </c>
      <c r="B116" s="28" t="s">
        <v>372</v>
      </c>
      <c r="C116" s="5" t="s">
        <v>391</v>
      </c>
      <c r="D116" s="5" t="s">
        <v>313</v>
      </c>
      <c r="E116" s="10"/>
      <c r="F116" s="184">
        <f>F117</f>
        <v>0</v>
      </c>
      <c r="G116" s="82"/>
      <c r="H116" s="83"/>
      <c r="I116" s="8"/>
      <c r="J116" s="21"/>
      <c r="K116" s="184"/>
      <c r="L116" s="184"/>
    </row>
    <row r="117" spans="1:12" ht="29.25" customHeight="1" hidden="1">
      <c r="A117" s="89" t="s">
        <v>319</v>
      </c>
      <c r="B117" s="28" t="s">
        <v>372</v>
      </c>
      <c r="C117" s="5" t="s">
        <v>391</v>
      </c>
      <c r="D117" s="5" t="s">
        <v>313</v>
      </c>
      <c r="E117" s="10" t="s">
        <v>290</v>
      </c>
      <c r="F117" s="184">
        <f>F118</f>
        <v>0</v>
      </c>
      <c r="G117" s="82"/>
      <c r="H117" s="83"/>
      <c r="I117" s="8"/>
      <c r="J117" s="21"/>
      <c r="K117" s="184"/>
      <c r="L117" s="184"/>
    </row>
    <row r="118" spans="1:12" ht="24" customHeight="1" hidden="1">
      <c r="A118" s="64" t="s">
        <v>320</v>
      </c>
      <c r="B118" s="28" t="s">
        <v>372</v>
      </c>
      <c r="C118" s="5" t="s">
        <v>391</v>
      </c>
      <c r="D118" s="5" t="s">
        <v>313</v>
      </c>
      <c r="E118" s="10" t="s">
        <v>318</v>
      </c>
      <c r="F118" s="184"/>
      <c r="G118" s="82"/>
      <c r="H118" s="83"/>
      <c r="I118" s="8"/>
      <c r="J118" s="21"/>
      <c r="K118" s="184"/>
      <c r="L118" s="184"/>
    </row>
    <row r="119" spans="1:12" ht="19.5" customHeight="1" hidden="1">
      <c r="A119" s="86" t="s">
        <v>325</v>
      </c>
      <c r="B119" s="28" t="s">
        <v>372</v>
      </c>
      <c r="C119" s="5" t="s">
        <v>391</v>
      </c>
      <c r="D119" s="5" t="s">
        <v>313</v>
      </c>
      <c r="E119" s="10" t="s">
        <v>358</v>
      </c>
      <c r="F119" s="184">
        <f>F120</f>
        <v>0</v>
      </c>
      <c r="G119" s="73"/>
      <c r="H119" s="74"/>
      <c r="I119" s="9"/>
      <c r="J119" s="9"/>
      <c r="K119" s="184"/>
      <c r="L119" s="184"/>
    </row>
    <row r="120" spans="1:12" ht="33.75" customHeight="1" hidden="1">
      <c r="A120" s="64" t="s">
        <v>357</v>
      </c>
      <c r="B120" s="28" t="s">
        <v>372</v>
      </c>
      <c r="C120" s="5" t="s">
        <v>391</v>
      </c>
      <c r="D120" s="5" t="s">
        <v>313</v>
      </c>
      <c r="E120" s="10" t="s">
        <v>324</v>
      </c>
      <c r="F120" s="184"/>
      <c r="G120" s="73"/>
      <c r="H120" s="74"/>
      <c r="I120" s="9"/>
      <c r="J120" s="9"/>
      <c r="K120" s="184"/>
      <c r="L120" s="184"/>
    </row>
    <row r="121" spans="1:12" ht="29.25" customHeight="1" hidden="1">
      <c r="A121" s="216" t="s">
        <v>351</v>
      </c>
      <c r="B121" s="215" t="s">
        <v>372</v>
      </c>
      <c r="C121" s="3" t="s">
        <v>288</v>
      </c>
      <c r="D121" s="3"/>
      <c r="E121" s="29"/>
      <c r="F121" s="189">
        <f>F122</f>
        <v>0</v>
      </c>
      <c r="G121" s="73"/>
      <c r="H121" s="74"/>
      <c r="I121" s="9"/>
      <c r="J121" s="9"/>
      <c r="K121" s="184"/>
      <c r="L121" s="184"/>
    </row>
    <row r="122" spans="1:12" ht="44.25" customHeight="1" hidden="1">
      <c r="A122" s="87" t="s">
        <v>226</v>
      </c>
      <c r="B122" s="46" t="s">
        <v>372</v>
      </c>
      <c r="C122" s="5" t="s">
        <v>288</v>
      </c>
      <c r="D122" s="5" t="s">
        <v>246</v>
      </c>
      <c r="E122" s="10"/>
      <c r="F122" s="184">
        <f>F123</f>
        <v>0</v>
      </c>
      <c r="G122" s="73"/>
      <c r="H122" s="74"/>
      <c r="I122" s="9"/>
      <c r="J122" s="9"/>
      <c r="K122" s="184"/>
      <c r="L122" s="184"/>
    </row>
    <row r="123" spans="1:12" ht="49.5" customHeight="1" hidden="1">
      <c r="A123" s="64" t="s">
        <v>140</v>
      </c>
      <c r="B123" s="46" t="s">
        <v>372</v>
      </c>
      <c r="C123" s="5" t="s">
        <v>288</v>
      </c>
      <c r="D123" s="5" t="s">
        <v>141</v>
      </c>
      <c r="E123" s="10"/>
      <c r="F123" s="184">
        <f>F124</f>
        <v>0</v>
      </c>
      <c r="G123" s="73"/>
      <c r="H123" s="74"/>
      <c r="I123" s="9"/>
      <c r="J123" s="9"/>
      <c r="K123" s="184"/>
      <c r="L123" s="184"/>
    </row>
    <row r="124" spans="1:12" ht="49.5" customHeight="1" hidden="1">
      <c r="A124" s="87" t="s">
        <v>142</v>
      </c>
      <c r="B124" s="46" t="s">
        <v>372</v>
      </c>
      <c r="C124" s="5" t="s">
        <v>288</v>
      </c>
      <c r="D124" s="5" t="s">
        <v>143</v>
      </c>
      <c r="E124" s="10"/>
      <c r="F124" s="184">
        <f>F125</f>
        <v>0</v>
      </c>
      <c r="G124" s="73"/>
      <c r="H124" s="74"/>
      <c r="I124" s="9"/>
      <c r="J124" s="9"/>
      <c r="K124" s="184"/>
      <c r="L124" s="184"/>
    </row>
    <row r="125" spans="1:12" ht="45.75" customHeight="1" hidden="1">
      <c r="A125" s="87" t="s">
        <v>144</v>
      </c>
      <c r="B125" s="46" t="s">
        <v>372</v>
      </c>
      <c r="C125" s="5" t="s">
        <v>288</v>
      </c>
      <c r="D125" s="5" t="s">
        <v>145</v>
      </c>
      <c r="E125" s="10"/>
      <c r="F125" s="184">
        <f>F126</f>
        <v>0</v>
      </c>
      <c r="G125" s="73"/>
      <c r="H125" s="74"/>
      <c r="I125" s="9"/>
      <c r="J125" s="9"/>
      <c r="K125" s="184"/>
      <c r="L125" s="184"/>
    </row>
    <row r="126" spans="1:12" ht="20.25" customHeight="1" hidden="1">
      <c r="A126" s="113" t="s">
        <v>319</v>
      </c>
      <c r="B126" s="46" t="s">
        <v>372</v>
      </c>
      <c r="C126" s="5" t="s">
        <v>288</v>
      </c>
      <c r="D126" s="5" t="s">
        <v>145</v>
      </c>
      <c r="E126" s="10" t="s">
        <v>290</v>
      </c>
      <c r="F126" s="184"/>
      <c r="G126" s="73"/>
      <c r="H126" s="74"/>
      <c r="I126" s="9"/>
      <c r="J126" s="9"/>
      <c r="K126" s="184"/>
      <c r="L126" s="184"/>
    </row>
    <row r="127" spans="1:12" ht="19.5" customHeight="1" hidden="1">
      <c r="A127" s="87" t="s">
        <v>320</v>
      </c>
      <c r="B127" s="46" t="s">
        <v>372</v>
      </c>
      <c r="C127" s="5" t="s">
        <v>288</v>
      </c>
      <c r="D127" s="5" t="s">
        <v>146</v>
      </c>
      <c r="E127" s="10" t="s">
        <v>318</v>
      </c>
      <c r="F127" s="184"/>
      <c r="G127" s="73"/>
      <c r="H127" s="74"/>
      <c r="I127" s="9"/>
      <c r="J127" s="9"/>
      <c r="K127" s="184"/>
      <c r="L127" s="184"/>
    </row>
    <row r="128" spans="1:12" ht="19.5" customHeight="1">
      <c r="A128" s="216" t="s">
        <v>351</v>
      </c>
      <c r="B128" s="215" t="s">
        <v>372</v>
      </c>
      <c r="C128" s="3" t="s">
        <v>288</v>
      </c>
      <c r="D128" s="3"/>
      <c r="E128" s="29"/>
      <c r="F128" s="189">
        <f>F129</f>
        <v>0</v>
      </c>
      <c r="G128" s="189">
        <f aca="true" t="shared" si="47" ref="G128:L128">G129</f>
        <v>0</v>
      </c>
      <c r="H128" s="189">
        <f t="shared" si="47"/>
        <v>0</v>
      </c>
      <c r="I128" s="189">
        <f t="shared" si="47"/>
        <v>0</v>
      </c>
      <c r="J128" s="189">
        <f t="shared" si="47"/>
        <v>0</v>
      </c>
      <c r="K128" s="189">
        <f t="shared" si="47"/>
        <v>73500</v>
      </c>
      <c r="L128" s="189">
        <f t="shared" si="47"/>
        <v>73500</v>
      </c>
    </row>
    <row r="129" spans="1:12" ht="50.25" customHeight="1">
      <c r="A129" s="87" t="s">
        <v>432</v>
      </c>
      <c r="B129" s="46" t="s">
        <v>372</v>
      </c>
      <c r="C129" s="5" t="s">
        <v>288</v>
      </c>
      <c r="D129" s="5" t="s">
        <v>22</v>
      </c>
      <c r="E129" s="10"/>
      <c r="F129" s="184">
        <f>F130</f>
        <v>0</v>
      </c>
      <c r="G129" s="184">
        <f aca="true" t="shared" si="48" ref="G129:L129">G130</f>
        <v>0</v>
      </c>
      <c r="H129" s="184">
        <f t="shared" si="48"/>
        <v>0</v>
      </c>
      <c r="I129" s="184">
        <f t="shared" si="48"/>
        <v>0</v>
      </c>
      <c r="J129" s="184">
        <f t="shared" si="48"/>
        <v>0</v>
      </c>
      <c r="K129" s="184">
        <f t="shared" si="48"/>
        <v>73500</v>
      </c>
      <c r="L129" s="184">
        <f t="shared" si="48"/>
        <v>73500</v>
      </c>
    </row>
    <row r="130" spans="1:12" ht="48.75" customHeight="1">
      <c r="A130" s="87" t="s">
        <v>343</v>
      </c>
      <c r="B130" s="46" t="s">
        <v>372</v>
      </c>
      <c r="C130" s="5" t="s">
        <v>288</v>
      </c>
      <c r="D130" s="5" t="s">
        <v>24</v>
      </c>
      <c r="E130" s="10"/>
      <c r="F130" s="184">
        <f>F131</f>
        <v>0</v>
      </c>
      <c r="G130" s="184">
        <f aca="true" t="shared" si="49" ref="G130:L130">G131</f>
        <v>0</v>
      </c>
      <c r="H130" s="184">
        <f t="shared" si="49"/>
        <v>0</v>
      </c>
      <c r="I130" s="184">
        <f t="shared" si="49"/>
        <v>0</v>
      </c>
      <c r="J130" s="184">
        <f t="shared" si="49"/>
        <v>0</v>
      </c>
      <c r="K130" s="184">
        <f t="shared" si="49"/>
        <v>73500</v>
      </c>
      <c r="L130" s="184">
        <f t="shared" si="49"/>
        <v>73500</v>
      </c>
    </row>
    <row r="131" spans="1:12" ht="69.75" customHeight="1">
      <c r="A131" s="87" t="s">
        <v>23</v>
      </c>
      <c r="B131" s="46" t="s">
        <v>372</v>
      </c>
      <c r="C131" s="5" t="s">
        <v>288</v>
      </c>
      <c r="D131" s="5" t="s">
        <v>25</v>
      </c>
      <c r="E131" s="10"/>
      <c r="F131" s="184">
        <f>F132</f>
        <v>0</v>
      </c>
      <c r="G131" s="184">
        <f aca="true" t="shared" si="50" ref="G131:L131">G132</f>
        <v>0</v>
      </c>
      <c r="H131" s="184">
        <f t="shared" si="50"/>
        <v>0</v>
      </c>
      <c r="I131" s="184">
        <f t="shared" si="50"/>
        <v>0</v>
      </c>
      <c r="J131" s="184">
        <f t="shared" si="50"/>
        <v>0</v>
      </c>
      <c r="K131" s="184">
        <f t="shared" si="50"/>
        <v>73500</v>
      </c>
      <c r="L131" s="184">
        <f t="shared" si="50"/>
        <v>73500</v>
      </c>
    </row>
    <row r="132" spans="1:12" ht="19.5" customHeight="1">
      <c r="A132" s="89" t="s">
        <v>319</v>
      </c>
      <c r="B132" s="46" t="s">
        <v>372</v>
      </c>
      <c r="C132" s="5" t="s">
        <v>288</v>
      </c>
      <c r="D132" s="5" t="s">
        <v>25</v>
      </c>
      <c r="E132" s="10" t="s">
        <v>290</v>
      </c>
      <c r="F132" s="184">
        <f>'Ведомственные расходы'!G133</f>
        <v>0</v>
      </c>
      <c r="G132" s="73"/>
      <c r="H132" s="74"/>
      <c r="I132" s="9"/>
      <c r="J132" s="9"/>
      <c r="K132" s="184">
        <f>'Ведомственные расходы'!N133</f>
        <v>73500</v>
      </c>
      <c r="L132" s="184">
        <f>F132+K132</f>
        <v>73500</v>
      </c>
    </row>
    <row r="133" spans="1:12" ht="26.25" customHeight="1">
      <c r="A133" s="75" t="s">
        <v>379</v>
      </c>
      <c r="B133" s="25" t="s">
        <v>369</v>
      </c>
      <c r="C133" s="25"/>
      <c r="D133" s="25"/>
      <c r="E133" s="25"/>
      <c r="F133" s="188">
        <f>F177</f>
        <v>307967.6</v>
      </c>
      <c r="G133" s="188">
        <f aca="true" t="shared" si="51" ref="G133:L133">G177</f>
        <v>0</v>
      </c>
      <c r="H133" s="188">
        <f t="shared" si="51"/>
        <v>0</v>
      </c>
      <c r="I133" s="188">
        <f t="shared" si="51"/>
        <v>0</v>
      </c>
      <c r="J133" s="188">
        <f t="shared" si="51"/>
        <v>0</v>
      </c>
      <c r="K133" s="188">
        <f t="shared" si="51"/>
        <v>0</v>
      </c>
      <c r="L133" s="188">
        <f t="shared" si="51"/>
        <v>307967.6</v>
      </c>
    </row>
    <row r="134" spans="1:14" ht="24" customHeight="1" hidden="1">
      <c r="A134" s="114" t="s">
        <v>373</v>
      </c>
      <c r="B134" s="43" t="s">
        <v>369</v>
      </c>
      <c r="C134" s="43" t="s">
        <v>367</v>
      </c>
      <c r="D134" s="43"/>
      <c r="E134" s="43"/>
      <c r="F134" s="191">
        <f>F135</f>
        <v>0</v>
      </c>
      <c r="G134" s="33"/>
      <c r="H134" s="18"/>
      <c r="I134" s="7"/>
      <c r="J134" s="16"/>
      <c r="K134" s="189"/>
      <c r="L134" s="191"/>
      <c r="N134" s="22"/>
    </row>
    <row r="135" spans="1:12" ht="33.75" customHeight="1" hidden="1">
      <c r="A135" s="116" t="s">
        <v>322</v>
      </c>
      <c r="B135" s="42" t="s">
        <v>369</v>
      </c>
      <c r="C135" s="42" t="s">
        <v>367</v>
      </c>
      <c r="D135" s="42" t="s">
        <v>321</v>
      </c>
      <c r="E135" s="42"/>
      <c r="F135" s="192">
        <f>F136</f>
        <v>0</v>
      </c>
      <c r="G135" s="33"/>
      <c r="H135" s="18"/>
      <c r="I135" s="7"/>
      <c r="J135" s="7"/>
      <c r="K135" s="189"/>
      <c r="L135" s="192"/>
    </row>
    <row r="136" spans="1:12" ht="24" customHeight="1" hidden="1">
      <c r="A136" s="118" t="s">
        <v>323</v>
      </c>
      <c r="B136" s="42" t="s">
        <v>369</v>
      </c>
      <c r="C136" s="42" t="s">
        <v>367</v>
      </c>
      <c r="D136" s="42" t="s">
        <v>326</v>
      </c>
      <c r="E136" s="42"/>
      <c r="F136" s="192">
        <f>F137+F142+F147</f>
        <v>0</v>
      </c>
      <c r="G136" s="33"/>
      <c r="H136" s="18"/>
      <c r="I136" s="7"/>
      <c r="J136" s="7"/>
      <c r="K136" s="189"/>
      <c r="L136" s="192"/>
    </row>
    <row r="137" spans="1:12" ht="18" customHeight="1" hidden="1">
      <c r="A137" s="119" t="s">
        <v>328</v>
      </c>
      <c r="B137" s="42" t="s">
        <v>369</v>
      </c>
      <c r="C137" s="42" t="s">
        <v>367</v>
      </c>
      <c r="D137" s="42" t="s">
        <v>327</v>
      </c>
      <c r="E137" s="42"/>
      <c r="F137" s="192">
        <f>F138+F140</f>
        <v>0</v>
      </c>
      <c r="G137" s="33"/>
      <c r="H137" s="18"/>
      <c r="I137" s="7"/>
      <c r="J137" s="7"/>
      <c r="K137" s="189"/>
      <c r="L137" s="192"/>
    </row>
    <row r="138" spans="1:12" ht="33.75" customHeight="1" hidden="1">
      <c r="A138" s="119" t="s">
        <v>319</v>
      </c>
      <c r="B138" s="42" t="s">
        <v>369</v>
      </c>
      <c r="C138" s="42" t="s">
        <v>367</v>
      </c>
      <c r="D138" s="42" t="s">
        <v>327</v>
      </c>
      <c r="E138" s="42" t="s">
        <v>290</v>
      </c>
      <c r="F138" s="192">
        <f>F139</f>
        <v>0</v>
      </c>
      <c r="G138" s="33"/>
      <c r="H138" s="18"/>
      <c r="I138" s="7"/>
      <c r="J138" s="7"/>
      <c r="K138" s="189"/>
      <c r="L138" s="192"/>
    </row>
    <row r="139" spans="1:12" ht="18" customHeight="1" hidden="1">
      <c r="A139" s="118" t="s">
        <v>320</v>
      </c>
      <c r="B139" s="42" t="s">
        <v>369</v>
      </c>
      <c r="C139" s="42" t="s">
        <v>367</v>
      </c>
      <c r="D139" s="42" t="s">
        <v>327</v>
      </c>
      <c r="E139" s="42" t="s">
        <v>318</v>
      </c>
      <c r="F139" s="192"/>
      <c r="G139" s="33"/>
      <c r="H139" s="18"/>
      <c r="I139" s="7"/>
      <c r="J139" s="7"/>
      <c r="K139" s="189"/>
      <c r="L139" s="192"/>
    </row>
    <row r="140" spans="1:12" ht="31.5" hidden="1">
      <c r="A140" s="120" t="s">
        <v>325</v>
      </c>
      <c r="B140" s="42" t="s">
        <v>369</v>
      </c>
      <c r="C140" s="42" t="s">
        <v>367</v>
      </c>
      <c r="D140" s="42" t="s">
        <v>327</v>
      </c>
      <c r="E140" s="42" t="s">
        <v>358</v>
      </c>
      <c r="F140" s="192">
        <f>F141</f>
        <v>0</v>
      </c>
      <c r="G140" s="121"/>
      <c r="H140" s="122"/>
      <c r="I140" s="9"/>
      <c r="J140" s="23"/>
      <c r="K140" s="189"/>
      <c r="L140" s="192"/>
    </row>
    <row r="141" spans="1:12" ht="18.75" hidden="1">
      <c r="A141" s="118" t="s">
        <v>357</v>
      </c>
      <c r="B141" s="42" t="s">
        <v>369</v>
      </c>
      <c r="C141" s="42" t="s">
        <v>367</v>
      </c>
      <c r="D141" s="42" t="s">
        <v>327</v>
      </c>
      <c r="E141" s="42" t="s">
        <v>324</v>
      </c>
      <c r="F141" s="192"/>
      <c r="G141" s="121"/>
      <c r="H141" s="122"/>
      <c r="I141" s="9"/>
      <c r="J141" s="23"/>
      <c r="K141" s="189"/>
      <c r="L141" s="192"/>
    </row>
    <row r="142" spans="1:12" ht="18.75" hidden="1">
      <c r="A142" s="118" t="s">
        <v>330</v>
      </c>
      <c r="B142" s="42" t="s">
        <v>369</v>
      </c>
      <c r="C142" s="42" t="s">
        <v>367</v>
      </c>
      <c r="D142" s="42" t="s">
        <v>329</v>
      </c>
      <c r="E142" s="42"/>
      <c r="F142" s="192">
        <f>F143+F145</f>
        <v>0</v>
      </c>
      <c r="G142" s="121"/>
      <c r="H142" s="122"/>
      <c r="I142" s="9"/>
      <c r="J142" s="23"/>
      <c r="K142" s="189"/>
      <c r="L142" s="192"/>
    </row>
    <row r="143" spans="1:12" ht="18.75" hidden="1">
      <c r="A143" s="119" t="s">
        <v>319</v>
      </c>
      <c r="B143" s="42" t="s">
        <v>369</v>
      </c>
      <c r="C143" s="42" t="s">
        <v>367</v>
      </c>
      <c r="D143" s="42" t="s">
        <v>329</v>
      </c>
      <c r="E143" s="42" t="s">
        <v>290</v>
      </c>
      <c r="F143" s="192">
        <f>F144</f>
        <v>0</v>
      </c>
      <c r="G143" s="121"/>
      <c r="H143" s="122"/>
      <c r="I143" s="9"/>
      <c r="J143" s="23"/>
      <c r="K143" s="189"/>
      <c r="L143" s="192"/>
    </row>
    <row r="144" spans="1:12" ht="85.5" customHeight="1" hidden="1">
      <c r="A144" s="118" t="s">
        <v>320</v>
      </c>
      <c r="B144" s="42" t="s">
        <v>369</v>
      </c>
      <c r="C144" s="42" t="s">
        <v>367</v>
      </c>
      <c r="D144" s="42" t="s">
        <v>329</v>
      </c>
      <c r="E144" s="42" t="s">
        <v>318</v>
      </c>
      <c r="F144" s="192"/>
      <c r="G144" s="121"/>
      <c r="H144" s="122"/>
      <c r="I144" s="9"/>
      <c r="J144" s="23"/>
      <c r="K144" s="189"/>
      <c r="L144" s="192"/>
    </row>
    <row r="145" spans="1:12" ht="31.5" hidden="1">
      <c r="A145" s="120" t="s">
        <v>325</v>
      </c>
      <c r="B145" s="42" t="s">
        <v>369</v>
      </c>
      <c r="C145" s="42" t="s">
        <v>367</v>
      </c>
      <c r="D145" s="42" t="s">
        <v>329</v>
      </c>
      <c r="E145" s="42" t="s">
        <v>358</v>
      </c>
      <c r="F145" s="192">
        <f>F146</f>
        <v>0</v>
      </c>
      <c r="G145" s="121"/>
      <c r="H145" s="122"/>
      <c r="I145" s="9"/>
      <c r="J145" s="23"/>
      <c r="K145" s="189"/>
      <c r="L145" s="192"/>
    </row>
    <row r="146" spans="1:12" ht="18.75" hidden="1">
      <c r="A146" s="118" t="s">
        <v>357</v>
      </c>
      <c r="B146" s="42" t="s">
        <v>369</v>
      </c>
      <c r="C146" s="42" t="s">
        <v>367</v>
      </c>
      <c r="D146" s="42" t="s">
        <v>329</v>
      </c>
      <c r="E146" s="42" t="s">
        <v>324</v>
      </c>
      <c r="F146" s="192"/>
      <c r="G146" s="121"/>
      <c r="H146" s="122"/>
      <c r="I146" s="9"/>
      <c r="J146" s="23"/>
      <c r="K146" s="189"/>
      <c r="L146" s="192"/>
    </row>
    <row r="147" spans="1:12" ht="18.75" customHeight="1" hidden="1">
      <c r="A147" s="118" t="s">
        <v>147</v>
      </c>
      <c r="B147" s="42" t="s">
        <v>369</v>
      </c>
      <c r="C147" s="42" t="s">
        <v>367</v>
      </c>
      <c r="D147" s="42" t="s">
        <v>331</v>
      </c>
      <c r="E147" s="42"/>
      <c r="F147" s="192">
        <f>F148+F150</f>
        <v>0</v>
      </c>
      <c r="G147" s="121"/>
      <c r="H147" s="122"/>
      <c r="I147" s="9"/>
      <c r="J147" s="23"/>
      <c r="K147" s="189"/>
      <c r="L147" s="192"/>
    </row>
    <row r="148" spans="1:12" ht="18.75" hidden="1">
      <c r="A148" s="119" t="s">
        <v>319</v>
      </c>
      <c r="B148" s="42" t="s">
        <v>369</v>
      </c>
      <c r="C148" s="42" t="s">
        <v>367</v>
      </c>
      <c r="D148" s="42" t="s">
        <v>331</v>
      </c>
      <c r="E148" s="42" t="s">
        <v>290</v>
      </c>
      <c r="F148" s="192">
        <f>F149</f>
        <v>0</v>
      </c>
      <c r="G148" s="123" t="e">
        <f>#REF!</f>
        <v>#REF!</v>
      </c>
      <c r="H148" s="124" t="e">
        <f>#REF!</f>
        <v>#REF!</v>
      </c>
      <c r="I148" s="6"/>
      <c r="J148" s="23">
        <v>4067.7</v>
      </c>
      <c r="K148" s="189"/>
      <c r="L148" s="192"/>
    </row>
    <row r="149" spans="1:12" ht="31.5" hidden="1">
      <c r="A149" s="118" t="s">
        <v>320</v>
      </c>
      <c r="B149" s="42" t="s">
        <v>369</v>
      </c>
      <c r="C149" s="42" t="s">
        <v>367</v>
      </c>
      <c r="D149" s="42" t="s">
        <v>331</v>
      </c>
      <c r="E149" s="42" t="s">
        <v>318</v>
      </c>
      <c r="F149" s="192"/>
      <c r="G149" s="33"/>
      <c r="H149" s="18"/>
      <c r="I149" s="7"/>
      <c r="J149" s="7"/>
      <c r="K149" s="189"/>
      <c r="L149" s="192"/>
    </row>
    <row r="150" spans="1:12" ht="21" customHeight="1" hidden="1">
      <c r="A150" s="120" t="s">
        <v>325</v>
      </c>
      <c r="B150" s="42" t="s">
        <v>369</v>
      </c>
      <c r="C150" s="42" t="s">
        <v>367</v>
      </c>
      <c r="D150" s="42" t="s">
        <v>331</v>
      </c>
      <c r="E150" s="42" t="s">
        <v>358</v>
      </c>
      <c r="F150" s="192">
        <f>F151</f>
        <v>0</v>
      </c>
      <c r="G150" s="33"/>
      <c r="H150" s="18"/>
      <c r="I150" s="7"/>
      <c r="J150" s="7"/>
      <c r="K150" s="189"/>
      <c r="L150" s="192"/>
    </row>
    <row r="151" spans="1:12" ht="36.75" customHeight="1" hidden="1">
      <c r="A151" s="118" t="s">
        <v>357</v>
      </c>
      <c r="B151" s="42" t="s">
        <v>369</v>
      </c>
      <c r="C151" s="42" t="s">
        <v>367</v>
      </c>
      <c r="D151" s="42" t="s">
        <v>331</v>
      </c>
      <c r="E151" s="42" t="s">
        <v>324</v>
      </c>
      <c r="F151" s="192"/>
      <c r="G151" s="33"/>
      <c r="H151" s="18"/>
      <c r="I151" s="7"/>
      <c r="J151" s="7"/>
      <c r="K151" s="189"/>
      <c r="L151" s="192"/>
    </row>
    <row r="152" spans="1:12" ht="36.75" customHeight="1" hidden="1">
      <c r="A152" s="76" t="s">
        <v>374</v>
      </c>
      <c r="B152" s="15" t="s">
        <v>369</v>
      </c>
      <c r="C152" s="15" t="s">
        <v>370</v>
      </c>
      <c r="D152" s="15"/>
      <c r="E152" s="15"/>
      <c r="F152" s="183">
        <f>F153</f>
        <v>0</v>
      </c>
      <c r="G152" s="33"/>
      <c r="H152" s="18"/>
      <c r="I152" s="7"/>
      <c r="J152" s="7"/>
      <c r="K152" s="189"/>
      <c r="L152" s="183"/>
    </row>
    <row r="153" spans="1:12" ht="23.25" customHeight="1" hidden="1">
      <c r="A153" s="64" t="s">
        <v>226</v>
      </c>
      <c r="B153" s="5" t="s">
        <v>369</v>
      </c>
      <c r="C153" s="5" t="s">
        <v>370</v>
      </c>
      <c r="D153" s="5" t="s">
        <v>179</v>
      </c>
      <c r="E153" s="5"/>
      <c r="F153" s="184">
        <f>F154+F170</f>
        <v>0</v>
      </c>
      <c r="G153" s="33"/>
      <c r="H153" s="18"/>
      <c r="I153" s="7"/>
      <c r="J153" s="7"/>
      <c r="K153" s="189"/>
      <c r="L153" s="184"/>
    </row>
    <row r="154" spans="1:12" ht="15.75" customHeight="1" hidden="1">
      <c r="A154" s="64" t="s">
        <v>237</v>
      </c>
      <c r="B154" s="5" t="s">
        <v>369</v>
      </c>
      <c r="C154" s="5" t="s">
        <v>370</v>
      </c>
      <c r="D154" s="5" t="s">
        <v>187</v>
      </c>
      <c r="E154" s="5"/>
      <c r="F154" s="184">
        <f>F165</f>
        <v>0</v>
      </c>
      <c r="G154" s="33"/>
      <c r="H154" s="18"/>
      <c r="I154" s="7"/>
      <c r="J154" s="7"/>
      <c r="K154" s="189"/>
      <c r="L154" s="184"/>
    </row>
    <row r="155" spans="1:12" ht="102" customHeight="1" hidden="1">
      <c r="A155" s="89" t="s">
        <v>333</v>
      </c>
      <c r="B155" s="5" t="s">
        <v>369</v>
      </c>
      <c r="C155" s="5" t="s">
        <v>370</v>
      </c>
      <c r="D155" s="5" t="s">
        <v>187</v>
      </c>
      <c r="E155" s="5"/>
      <c r="F155" s="184">
        <f>F165</f>
        <v>0</v>
      </c>
      <c r="G155" s="33"/>
      <c r="H155" s="18"/>
      <c r="I155" s="7"/>
      <c r="J155" s="7"/>
      <c r="K155" s="189"/>
      <c r="L155" s="184"/>
    </row>
    <row r="156" spans="1:12" ht="15.75" customHeight="1" hidden="1">
      <c r="A156" s="119" t="s">
        <v>319</v>
      </c>
      <c r="B156" s="42" t="s">
        <v>369</v>
      </c>
      <c r="C156" s="42" t="s">
        <v>370</v>
      </c>
      <c r="D156" s="42" t="s">
        <v>332</v>
      </c>
      <c r="E156" s="42" t="s">
        <v>290</v>
      </c>
      <c r="F156" s="192">
        <f>F157</f>
        <v>0</v>
      </c>
      <c r="G156" s="33"/>
      <c r="H156" s="18"/>
      <c r="I156" s="7"/>
      <c r="J156" s="7"/>
      <c r="K156" s="189"/>
      <c r="L156" s="192"/>
    </row>
    <row r="157" spans="1:12" ht="33.75" customHeight="1" hidden="1">
      <c r="A157" s="118" t="s">
        <v>320</v>
      </c>
      <c r="B157" s="42" t="s">
        <v>369</v>
      </c>
      <c r="C157" s="42" t="s">
        <v>370</v>
      </c>
      <c r="D157" s="42" t="s">
        <v>332</v>
      </c>
      <c r="E157" s="42" t="s">
        <v>318</v>
      </c>
      <c r="F157" s="192"/>
      <c r="G157" s="33" t="e">
        <f>G158</f>
        <v>#REF!</v>
      </c>
      <c r="H157" s="83" t="e">
        <f>G157+F157</f>
        <v>#REF!</v>
      </c>
      <c r="I157" s="8"/>
      <c r="J157" s="8"/>
      <c r="K157" s="189"/>
      <c r="L157" s="192"/>
    </row>
    <row r="158" spans="1:12" ht="18.75" customHeight="1" hidden="1">
      <c r="A158" s="120" t="s">
        <v>325</v>
      </c>
      <c r="B158" s="42" t="s">
        <v>369</v>
      </c>
      <c r="C158" s="42" t="s">
        <v>370</v>
      </c>
      <c r="D158" s="42" t="s">
        <v>332</v>
      </c>
      <c r="E158" s="42" t="s">
        <v>358</v>
      </c>
      <c r="F158" s="192">
        <f>F159</f>
        <v>0</v>
      </c>
      <c r="G158" s="33" t="e">
        <f>G159</f>
        <v>#REF!</v>
      </c>
      <c r="H158" s="83" t="e">
        <f>G158+F158</f>
        <v>#REF!</v>
      </c>
      <c r="I158" s="8"/>
      <c r="J158" s="8"/>
      <c r="K158" s="189"/>
      <c r="L158" s="192"/>
    </row>
    <row r="159" spans="1:12" ht="24" customHeight="1" hidden="1">
      <c r="A159" s="118" t="s">
        <v>357</v>
      </c>
      <c r="B159" s="42" t="s">
        <v>369</v>
      </c>
      <c r="C159" s="42" t="s">
        <v>370</v>
      </c>
      <c r="D159" s="42" t="s">
        <v>332</v>
      </c>
      <c r="E159" s="42" t="s">
        <v>324</v>
      </c>
      <c r="F159" s="192"/>
      <c r="G159" s="34" t="e">
        <f>'[1]Ведомственные расходы'!#REF!</f>
        <v>#REF!</v>
      </c>
      <c r="H159" s="19" t="e">
        <f>'[1]Ведомственные расходы'!#REF!</f>
        <v>#REF!</v>
      </c>
      <c r="I159" s="4"/>
      <c r="J159" s="4"/>
      <c r="K159" s="189"/>
      <c r="L159" s="192"/>
    </row>
    <row r="160" spans="1:12" ht="49.5" customHeight="1" hidden="1">
      <c r="A160" s="119" t="s">
        <v>335</v>
      </c>
      <c r="B160" s="42" t="s">
        <v>369</v>
      </c>
      <c r="C160" s="42" t="s">
        <v>370</v>
      </c>
      <c r="D160" s="42" t="s">
        <v>334</v>
      </c>
      <c r="E160" s="42"/>
      <c r="F160" s="192">
        <f>F161+F163</f>
        <v>0</v>
      </c>
      <c r="G160" s="34"/>
      <c r="H160" s="19"/>
      <c r="I160" s="4"/>
      <c r="J160" s="4"/>
      <c r="K160" s="189"/>
      <c r="L160" s="192"/>
    </row>
    <row r="161" spans="1:12" ht="102" customHeight="1" hidden="1">
      <c r="A161" s="119" t="s">
        <v>319</v>
      </c>
      <c r="B161" s="42" t="s">
        <v>369</v>
      </c>
      <c r="C161" s="42" t="s">
        <v>370</v>
      </c>
      <c r="D161" s="42" t="s">
        <v>334</v>
      </c>
      <c r="E161" s="42" t="s">
        <v>290</v>
      </c>
      <c r="F161" s="192">
        <f>F162</f>
        <v>0</v>
      </c>
      <c r="G161" s="34"/>
      <c r="H161" s="19"/>
      <c r="I161" s="4"/>
      <c r="J161" s="4"/>
      <c r="K161" s="189"/>
      <c r="L161" s="192"/>
    </row>
    <row r="162" spans="1:12" ht="99.75" customHeight="1" hidden="1">
      <c r="A162" s="118" t="s">
        <v>320</v>
      </c>
      <c r="B162" s="42" t="s">
        <v>369</v>
      </c>
      <c r="C162" s="42" t="s">
        <v>370</v>
      </c>
      <c r="D162" s="42" t="s">
        <v>334</v>
      </c>
      <c r="E162" s="42" t="s">
        <v>318</v>
      </c>
      <c r="F162" s="192"/>
      <c r="G162" s="34"/>
      <c r="H162" s="19"/>
      <c r="I162" s="4"/>
      <c r="J162" s="4"/>
      <c r="K162" s="189"/>
      <c r="L162" s="192"/>
    </row>
    <row r="163" spans="1:12" ht="22.5" customHeight="1" hidden="1">
      <c r="A163" s="120" t="s">
        <v>325</v>
      </c>
      <c r="B163" s="42" t="s">
        <v>369</v>
      </c>
      <c r="C163" s="42" t="s">
        <v>370</v>
      </c>
      <c r="D163" s="42" t="s">
        <v>334</v>
      </c>
      <c r="E163" s="42" t="s">
        <v>358</v>
      </c>
      <c r="F163" s="192">
        <f>F164</f>
        <v>0</v>
      </c>
      <c r="G163" s="34"/>
      <c r="H163" s="19"/>
      <c r="I163" s="4"/>
      <c r="J163" s="4"/>
      <c r="K163" s="189"/>
      <c r="L163" s="192"/>
    </row>
    <row r="164" spans="1:12" ht="36.75" customHeight="1" hidden="1">
      <c r="A164" s="118" t="s">
        <v>357</v>
      </c>
      <c r="B164" s="42" t="s">
        <v>369</v>
      </c>
      <c r="C164" s="42" t="s">
        <v>370</v>
      </c>
      <c r="D164" s="42" t="s">
        <v>334</v>
      </c>
      <c r="E164" s="42" t="s">
        <v>324</v>
      </c>
      <c r="F164" s="192"/>
      <c r="G164" s="125"/>
      <c r="H164" s="124"/>
      <c r="I164" s="6"/>
      <c r="J164" s="23"/>
      <c r="K164" s="189"/>
      <c r="L164" s="192"/>
    </row>
    <row r="165" spans="1:12" ht="38.25" customHeight="1" hidden="1">
      <c r="A165" s="64" t="s">
        <v>238</v>
      </c>
      <c r="B165" s="5" t="s">
        <v>369</v>
      </c>
      <c r="C165" s="5" t="s">
        <v>370</v>
      </c>
      <c r="D165" s="5" t="s">
        <v>188</v>
      </c>
      <c r="E165" s="5"/>
      <c r="F165" s="184">
        <f>F166+F168</f>
        <v>0</v>
      </c>
      <c r="G165" s="125"/>
      <c r="H165" s="124"/>
      <c r="I165" s="6"/>
      <c r="J165" s="23"/>
      <c r="K165" s="189"/>
      <c r="L165" s="184"/>
    </row>
    <row r="166" spans="1:14" ht="21.75" customHeight="1" hidden="1">
      <c r="A166" s="113" t="s">
        <v>319</v>
      </c>
      <c r="B166" s="5" t="s">
        <v>369</v>
      </c>
      <c r="C166" s="5" t="s">
        <v>370</v>
      </c>
      <c r="D166" s="5" t="s">
        <v>188</v>
      </c>
      <c r="E166" s="5" t="s">
        <v>290</v>
      </c>
      <c r="F166" s="184">
        <f>F167</f>
        <v>0</v>
      </c>
      <c r="G166" s="126" t="e">
        <f>G9+#REF!+G119+G134+#REF!+#REF!+#REF!+#REF!+#REF!+#REF!+#REF!+#REF!+#REF!</f>
        <v>#REF!</v>
      </c>
      <c r="H166" s="127" t="e">
        <f>H9+#REF!+H119+H134+#REF!+#REF!+#REF!+#REF!+#REF!+#REF!+#REF!+#REF!+#REF!</f>
        <v>#REF!</v>
      </c>
      <c r="I166" s="20"/>
      <c r="J166" s="20"/>
      <c r="K166" s="189"/>
      <c r="L166" s="184"/>
      <c r="M166" s="13"/>
      <c r="N166" s="13"/>
    </row>
    <row r="167" spans="1:12" ht="31.5" hidden="1">
      <c r="A167" s="87" t="s">
        <v>320</v>
      </c>
      <c r="B167" s="5" t="s">
        <v>369</v>
      </c>
      <c r="C167" s="5" t="s">
        <v>370</v>
      </c>
      <c r="D167" s="5" t="s">
        <v>188</v>
      </c>
      <c r="E167" s="5" t="s">
        <v>318</v>
      </c>
      <c r="F167" s="184"/>
      <c r="K167" s="189"/>
      <c r="L167" s="184"/>
    </row>
    <row r="168" spans="1:12" ht="31.5" hidden="1">
      <c r="A168" s="64" t="s">
        <v>325</v>
      </c>
      <c r="B168" s="5" t="s">
        <v>369</v>
      </c>
      <c r="C168" s="5" t="s">
        <v>370</v>
      </c>
      <c r="D168" s="5" t="s">
        <v>188</v>
      </c>
      <c r="E168" s="5" t="s">
        <v>358</v>
      </c>
      <c r="F168" s="184">
        <f>F169</f>
        <v>0</v>
      </c>
      <c r="K168" s="189"/>
      <c r="L168" s="184"/>
    </row>
    <row r="169" spans="1:12" ht="78" customHeight="1" hidden="1">
      <c r="A169" s="64" t="s">
        <v>357</v>
      </c>
      <c r="B169" s="5" t="s">
        <v>369</v>
      </c>
      <c r="C169" s="5" t="s">
        <v>370</v>
      </c>
      <c r="D169" s="5" t="s">
        <v>188</v>
      </c>
      <c r="E169" s="5" t="s">
        <v>324</v>
      </c>
      <c r="F169" s="184"/>
      <c r="K169" s="189"/>
      <c r="L169" s="184"/>
    </row>
    <row r="170" spans="1:12" ht="47.25" hidden="1">
      <c r="A170" s="64" t="s">
        <v>226</v>
      </c>
      <c r="B170" s="5" t="s">
        <v>369</v>
      </c>
      <c r="C170" s="5" t="s">
        <v>370</v>
      </c>
      <c r="D170" s="5" t="s">
        <v>179</v>
      </c>
      <c r="E170" s="5"/>
      <c r="F170" s="187">
        <f>F171</f>
        <v>0</v>
      </c>
      <c r="K170" s="189"/>
      <c r="L170" s="187"/>
    </row>
    <row r="171" spans="1:12" ht="94.5" hidden="1">
      <c r="A171" s="64" t="s">
        <v>239</v>
      </c>
      <c r="B171" s="5" t="s">
        <v>369</v>
      </c>
      <c r="C171" s="5" t="s">
        <v>370</v>
      </c>
      <c r="D171" s="5" t="s">
        <v>189</v>
      </c>
      <c r="E171" s="5"/>
      <c r="F171" s="184">
        <f>F172</f>
        <v>0</v>
      </c>
      <c r="K171" s="189"/>
      <c r="L171" s="184"/>
    </row>
    <row r="172" spans="1:12" ht="94.5" hidden="1">
      <c r="A172" s="64" t="s">
        <v>240</v>
      </c>
      <c r="B172" s="5" t="s">
        <v>369</v>
      </c>
      <c r="C172" s="5" t="s">
        <v>370</v>
      </c>
      <c r="D172" s="5" t="s">
        <v>190</v>
      </c>
      <c r="E172" s="5"/>
      <c r="F172" s="184">
        <f>F173+F175</f>
        <v>0</v>
      </c>
      <c r="K172" s="189"/>
      <c r="L172" s="184"/>
    </row>
    <row r="173" spans="1:12" ht="15.75" hidden="1">
      <c r="A173" s="89" t="s">
        <v>319</v>
      </c>
      <c r="B173" s="5" t="s">
        <v>369</v>
      </c>
      <c r="C173" s="5" t="s">
        <v>370</v>
      </c>
      <c r="D173" s="5" t="s">
        <v>190</v>
      </c>
      <c r="E173" s="5" t="s">
        <v>290</v>
      </c>
      <c r="F173" s="184">
        <f>F174</f>
        <v>0</v>
      </c>
      <c r="K173" s="189"/>
      <c r="L173" s="184"/>
    </row>
    <row r="174" spans="1:12" ht="31.5" hidden="1">
      <c r="A174" s="64" t="s">
        <v>320</v>
      </c>
      <c r="B174" s="5" t="s">
        <v>369</v>
      </c>
      <c r="C174" s="5" t="s">
        <v>370</v>
      </c>
      <c r="D174" s="5" t="s">
        <v>190</v>
      </c>
      <c r="E174" s="5" t="s">
        <v>318</v>
      </c>
      <c r="F174" s="184"/>
      <c r="K174" s="189"/>
      <c r="L174" s="184"/>
    </row>
    <row r="175" spans="1:12" ht="31.5" hidden="1">
      <c r="A175" s="86" t="s">
        <v>325</v>
      </c>
      <c r="B175" s="5" t="s">
        <v>369</v>
      </c>
      <c r="C175" s="5" t="s">
        <v>370</v>
      </c>
      <c r="D175" s="5" t="s">
        <v>190</v>
      </c>
      <c r="E175" s="5" t="s">
        <v>358</v>
      </c>
      <c r="F175" s="184">
        <f>F176</f>
        <v>0</v>
      </c>
      <c r="K175" s="189"/>
      <c r="L175" s="184"/>
    </row>
    <row r="176" spans="1:12" ht="15.75" hidden="1">
      <c r="A176" s="64" t="s">
        <v>357</v>
      </c>
      <c r="B176" s="5" t="s">
        <v>369</v>
      </c>
      <c r="C176" s="5" t="s">
        <v>370</v>
      </c>
      <c r="D176" s="5" t="s">
        <v>190</v>
      </c>
      <c r="E176" s="5" t="s">
        <v>324</v>
      </c>
      <c r="F176" s="184"/>
      <c r="K176" s="189"/>
      <c r="L176" s="184"/>
    </row>
    <row r="177" spans="1:12" ht="15.75">
      <c r="A177" s="128" t="s">
        <v>97</v>
      </c>
      <c r="B177" s="15" t="s">
        <v>369</v>
      </c>
      <c r="C177" s="15" t="s">
        <v>371</v>
      </c>
      <c r="D177" s="15"/>
      <c r="E177" s="15"/>
      <c r="F177" s="183">
        <f>F178</f>
        <v>307967.6</v>
      </c>
      <c r="G177" s="183">
        <f aca="true" t="shared" si="52" ref="G177:L177">G178</f>
        <v>0</v>
      </c>
      <c r="H177" s="183">
        <f t="shared" si="52"/>
        <v>0</v>
      </c>
      <c r="I177" s="183">
        <f t="shared" si="52"/>
        <v>0</v>
      </c>
      <c r="J177" s="183">
        <f t="shared" si="52"/>
        <v>0</v>
      </c>
      <c r="K177" s="183">
        <f t="shared" si="52"/>
        <v>0</v>
      </c>
      <c r="L177" s="183">
        <f t="shared" si="52"/>
        <v>307967.6</v>
      </c>
    </row>
    <row r="178" spans="1:12" ht="47.25">
      <c r="A178" s="64" t="s">
        <v>430</v>
      </c>
      <c r="B178" s="5" t="s">
        <v>369</v>
      </c>
      <c r="C178" s="5" t="s">
        <v>371</v>
      </c>
      <c r="D178" s="5" t="s">
        <v>246</v>
      </c>
      <c r="E178" s="5"/>
      <c r="F178" s="184">
        <f>F179</f>
        <v>307967.6</v>
      </c>
      <c r="G178" s="184">
        <f aca="true" t="shared" si="53" ref="G178:L178">G179</f>
        <v>0</v>
      </c>
      <c r="H178" s="184">
        <f t="shared" si="53"/>
        <v>0</v>
      </c>
      <c r="I178" s="184">
        <f t="shared" si="53"/>
        <v>0</v>
      </c>
      <c r="J178" s="184">
        <f t="shared" si="53"/>
        <v>0</v>
      </c>
      <c r="K178" s="184">
        <f t="shared" si="53"/>
        <v>0</v>
      </c>
      <c r="L178" s="184">
        <f t="shared" si="53"/>
        <v>307967.6</v>
      </c>
    </row>
    <row r="179" spans="1:12" ht="47.25">
      <c r="A179" s="64" t="s">
        <v>435</v>
      </c>
      <c r="B179" s="5" t="s">
        <v>369</v>
      </c>
      <c r="C179" s="5" t="s">
        <v>371</v>
      </c>
      <c r="D179" s="5" t="s">
        <v>250</v>
      </c>
      <c r="E179" s="5"/>
      <c r="F179" s="184">
        <f>F185</f>
        <v>307967.6</v>
      </c>
      <c r="G179" s="184">
        <f aca="true" t="shared" si="54" ref="G179:L179">G185</f>
        <v>0</v>
      </c>
      <c r="H179" s="184">
        <f t="shared" si="54"/>
        <v>0</v>
      </c>
      <c r="I179" s="184">
        <f t="shared" si="54"/>
        <v>0</v>
      </c>
      <c r="J179" s="184">
        <f t="shared" si="54"/>
        <v>0</v>
      </c>
      <c r="K179" s="184">
        <f t="shared" si="54"/>
        <v>0</v>
      </c>
      <c r="L179" s="184">
        <f t="shared" si="54"/>
        <v>307967.6</v>
      </c>
    </row>
    <row r="180" spans="1:12" ht="94.5" hidden="1">
      <c r="A180" s="64" t="s">
        <v>158</v>
      </c>
      <c r="B180" s="5" t="s">
        <v>369</v>
      </c>
      <c r="C180" s="5" t="s">
        <v>371</v>
      </c>
      <c r="D180" s="5" t="s">
        <v>159</v>
      </c>
      <c r="E180" s="5"/>
      <c r="F180" s="184">
        <f>F181+F183</f>
        <v>0</v>
      </c>
      <c r="K180" s="184"/>
      <c r="L180" s="184"/>
    </row>
    <row r="181" spans="1:12" ht="15.75" hidden="1">
      <c r="A181" s="113" t="s">
        <v>319</v>
      </c>
      <c r="B181" s="5" t="s">
        <v>369</v>
      </c>
      <c r="C181" s="5" t="s">
        <v>371</v>
      </c>
      <c r="D181" s="5" t="s">
        <v>159</v>
      </c>
      <c r="E181" s="5" t="s">
        <v>290</v>
      </c>
      <c r="F181" s="184">
        <f>F182</f>
        <v>0</v>
      </c>
      <c r="K181" s="184"/>
      <c r="L181" s="184"/>
    </row>
    <row r="182" spans="1:12" ht="31.5" hidden="1">
      <c r="A182" s="87" t="s">
        <v>320</v>
      </c>
      <c r="B182" s="5" t="s">
        <v>369</v>
      </c>
      <c r="C182" s="5" t="s">
        <v>371</v>
      </c>
      <c r="D182" s="5" t="s">
        <v>159</v>
      </c>
      <c r="E182" s="5" t="s">
        <v>318</v>
      </c>
      <c r="F182" s="184"/>
      <c r="K182" s="184"/>
      <c r="L182" s="184"/>
    </row>
    <row r="183" spans="1:12" ht="31.5" hidden="1">
      <c r="A183" s="129" t="s">
        <v>325</v>
      </c>
      <c r="B183" s="5" t="s">
        <v>369</v>
      </c>
      <c r="C183" s="5" t="s">
        <v>371</v>
      </c>
      <c r="D183" s="5" t="s">
        <v>180</v>
      </c>
      <c r="E183" s="5" t="s">
        <v>358</v>
      </c>
      <c r="F183" s="184">
        <f>F184</f>
        <v>0</v>
      </c>
      <c r="K183" s="184"/>
      <c r="L183" s="184"/>
    </row>
    <row r="184" spans="1:12" ht="15.75" hidden="1">
      <c r="A184" s="87" t="s">
        <v>357</v>
      </c>
      <c r="B184" s="5" t="s">
        <v>369</v>
      </c>
      <c r="C184" s="5" t="s">
        <v>371</v>
      </c>
      <c r="D184" s="5" t="s">
        <v>180</v>
      </c>
      <c r="E184" s="5" t="s">
        <v>324</v>
      </c>
      <c r="F184" s="184"/>
      <c r="K184" s="184"/>
      <c r="L184" s="184"/>
    </row>
    <row r="185" spans="1:12" ht="15.75">
      <c r="A185" s="64" t="s">
        <v>281</v>
      </c>
      <c r="B185" s="5" t="s">
        <v>369</v>
      </c>
      <c r="C185" s="5" t="s">
        <v>371</v>
      </c>
      <c r="D185" s="5" t="s">
        <v>249</v>
      </c>
      <c r="E185" s="5"/>
      <c r="F185" s="184">
        <f>F187+F209+F211</f>
        <v>307967.6</v>
      </c>
      <c r="G185" s="184">
        <f>G186+G188+G210</f>
        <v>0</v>
      </c>
      <c r="H185" s="184">
        <f>H186+H188+H210</f>
        <v>0</v>
      </c>
      <c r="I185" s="184">
        <f>I186+I188+I210</f>
        <v>0</v>
      </c>
      <c r="J185" s="184">
        <f>J186+J188+J210</f>
        <v>0</v>
      </c>
      <c r="K185" s="184">
        <f>K186+K188+K210</f>
        <v>0</v>
      </c>
      <c r="L185" s="184">
        <f>L187+L209+L211</f>
        <v>307967.6</v>
      </c>
    </row>
    <row r="186" spans="1:12" ht="15.75">
      <c r="A186" s="52" t="s">
        <v>282</v>
      </c>
      <c r="B186" s="5" t="s">
        <v>369</v>
      </c>
      <c r="C186" s="5" t="s">
        <v>371</v>
      </c>
      <c r="D186" s="5" t="s">
        <v>248</v>
      </c>
      <c r="E186" s="5"/>
      <c r="F186" s="184">
        <f>F187</f>
        <v>197100</v>
      </c>
      <c r="G186" s="184">
        <f aca="true" t="shared" si="55" ref="G186:L186">G187</f>
        <v>0</v>
      </c>
      <c r="H186" s="184">
        <f t="shared" si="55"/>
        <v>0</v>
      </c>
      <c r="I186" s="184">
        <f t="shared" si="55"/>
        <v>0</v>
      </c>
      <c r="J186" s="184">
        <f t="shared" si="55"/>
        <v>0</v>
      </c>
      <c r="K186" s="184">
        <f t="shared" si="55"/>
        <v>0</v>
      </c>
      <c r="L186" s="184">
        <f t="shared" si="55"/>
        <v>197100</v>
      </c>
    </row>
    <row r="187" spans="1:12" ht="15.75">
      <c r="A187" s="130" t="s">
        <v>319</v>
      </c>
      <c r="B187" s="5" t="s">
        <v>369</v>
      </c>
      <c r="C187" s="5" t="s">
        <v>371</v>
      </c>
      <c r="D187" s="5" t="s">
        <v>248</v>
      </c>
      <c r="E187" s="5" t="s">
        <v>290</v>
      </c>
      <c r="F187" s="184">
        <f>'Ведомственные расходы'!G188</f>
        <v>197100</v>
      </c>
      <c r="K187" s="184">
        <f>'Ведомственные расходы'!N188</f>
        <v>0</v>
      </c>
      <c r="L187" s="184">
        <f>F187+K187</f>
        <v>197100</v>
      </c>
    </row>
    <row r="188" spans="1:12" ht="15.75" hidden="1">
      <c r="A188" s="87" t="s">
        <v>160</v>
      </c>
      <c r="B188" s="5" t="s">
        <v>369</v>
      </c>
      <c r="C188" s="5" t="s">
        <v>371</v>
      </c>
      <c r="D188" s="5" t="s">
        <v>161</v>
      </c>
      <c r="E188" s="5"/>
      <c r="F188" s="184">
        <f>F189</f>
        <v>0</v>
      </c>
      <c r="K188" s="184"/>
      <c r="L188" s="184"/>
    </row>
    <row r="189" spans="1:12" ht="15.75" hidden="1">
      <c r="A189" s="113" t="s">
        <v>319</v>
      </c>
      <c r="B189" s="5" t="s">
        <v>369</v>
      </c>
      <c r="C189" s="5" t="s">
        <v>371</v>
      </c>
      <c r="D189" s="5" t="s">
        <v>161</v>
      </c>
      <c r="E189" s="5" t="s">
        <v>290</v>
      </c>
      <c r="F189" s="184"/>
      <c r="K189" s="184"/>
      <c r="L189" s="184"/>
    </row>
    <row r="190" spans="1:12" ht="31.5" hidden="1">
      <c r="A190" s="87" t="s">
        <v>320</v>
      </c>
      <c r="B190" s="5" t="s">
        <v>369</v>
      </c>
      <c r="C190" s="5" t="s">
        <v>371</v>
      </c>
      <c r="D190" s="5" t="s">
        <v>162</v>
      </c>
      <c r="E190" s="5" t="s">
        <v>318</v>
      </c>
      <c r="F190" s="184">
        <v>10</v>
      </c>
      <c r="K190" s="184"/>
      <c r="L190" s="184"/>
    </row>
    <row r="191" spans="1:12" ht="31.5" hidden="1">
      <c r="A191" s="129" t="s">
        <v>325</v>
      </c>
      <c r="B191" s="5" t="s">
        <v>369</v>
      </c>
      <c r="C191" s="5" t="s">
        <v>371</v>
      </c>
      <c r="D191" s="5" t="s">
        <v>181</v>
      </c>
      <c r="E191" s="5" t="s">
        <v>358</v>
      </c>
      <c r="F191" s="184">
        <f>F192</f>
        <v>0</v>
      </c>
      <c r="K191" s="184"/>
      <c r="L191" s="184"/>
    </row>
    <row r="192" spans="1:12" ht="15.75" hidden="1">
      <c r="A192" s="87" t="s">
        <v>357</v>
      </c>
      <c r="B192" s="5" t="s">
        <v>369</v>
      </c>
      <c r="C192" s="5" t="s">
        <v>371</v>
      </c>
      <c r="D192" s="5" t="s">
        <v>181</v>
      </c>
      <c r="E192" s="5" t="s">
        <v>324</v>
      </c>
      <c r="F192" s="184"/>
      <c r="K192" s="184"/>
      <c r="L192" s="184"/>
    </row>
    <row r="193" spans="1:12" ht="94.5" hidden="1">
      <c r="A193" s="64" t="s">
        <v>241</v>
      </c>
      <c r="B193" s="5" t="s">
        <v>369</v>
      </c>
      <c r="C193" s="5" t="s">
        <v>371</v>
      </c>
      <c r="D193" s="5" t="s">
        <v>163</v>
      </c>
      <c r="E193" s="5"/>
      <c r="F193" s="184">
        <f>F194+F196</f>
        <v>0</v>
      </c>
      <c r="K193" s="184"/>
      <c r="L193" s="184"/>
    </row>
    <row r="194" spans="1:12" ht="15.75" hidden="1">
      <c r="A194" s="113" t="s">
        <v>319</v>
      </c>
      <c r="B194" s="5" t="s">
        <v>369</v>
      </c>
      <c r="C194" s="5" t="s">
        <v>371</v>
      </c>
      <c r="D194" s="5" t="s">
        <v>163</v>
      </c>
      <c r="E194" s="5" t="s">
        <v>290</v>
      </c>
      <c r="F194" s="184">
        <v>0</v>
      </c>
      <c r="K194" s="184"/>
      <c r="L194" s="184"/>
    </row>
    <row r="195" spans="1:12" ht="31.5" hidden="1">
      <c r="A195" s="87" t="s">
        <v>320</v>
      </c>
      <c r="B195" s="5" t="s">
        <v>369</v>
      </c>
      <c r="C195" s="5" t="s">
        <v>371</v>
      </c>
      <c r="D195" s="5" t="s">
        <v>163</v>
      </c>
      <c r="E195" s="5" t="s">
        <v>318</v>
      </c>
      <c r="F195" s="184">
        <v>10</v>
      </c>
      <c r="K195" s="184"/>
      <c r="L195" s="184"/>
    </row>
    <row r="196" spans="1:12" ht="31.5" hidden="1">
      <c r="A196" s="129" t="s">
        <v>325</v>
      </c>
      <c r="B196" s="5" t="s">
        <v>369</v>
      </c>
      <c r="C196" s="5" t="s">
        <v>371</v>
      </c>
      <c r="D196" s="5" t="s">
        <v>182</v>
      </c>
      <c r="E196" s="5" t="s">
        <v>358</v>
      </c>
      <c r="F196" s="184">
        <f>F197</f>
        <v>0</v>
      </c>
      <c r="K196" s="184"/>
      <c r="L196" s="184"/>
    </row>
    <row r="197" spans="1:12" ht="15.75" hidden="1">
      <c r="A197" s="87" t="s">
        <v>357</v>
      </c>
      <c r="B197" s="5" t="s">
        <v>369</v>
      </c>
      <c r="C197" s="5" t="s">
        <v>371</v>
      </c>
      <c r="D197" s="5" t="s">
        <v>182</v>
      </c>
      <c r="E197" s="5" t="s">
        <v>324</v>
      </c>
      <c r="F197" s="184"/>
      <c r="K197" s="184"/>
      <c r="L197" s="184"/>
    </row>
    <row r="198" spans="1:12" ht="15.75" hidden="1">
      <c r="A198" s="87" t="s">
        <v>164</v>
      </c>
      <c r="B198" s="5" t="s">
        <v>369</v>
      </c>
      <c r="C198" s="5" t="s">
        <v>371</v>
      </c>
      <c r="D198" s="5" t="s">
        <v>165</v>
      </c>
      <c r="E198" s="5"/>
      <c r="F198" s="187">
        <f>F199</f>
        <v>0</v>
      </c>
      <c r="K198" s="187"/>
      <c r="L198" s="187"/>
    </row>
    <row r="199" spans="1:12" ht="16.5" customHeight="1" hidden="1">
      <c r="A199" s="113" t="s">
        <v>319</v>
      </c>
      <c r="B199" s="5" t="s">
        <v>369</v>
      </c>
      <c r="C199" s="5" t="s">
        <v>371</v>
      </c>
      <c r="D199" s="5" t="s">
        <v>165</v>
      </c>
      <c r="E199" s="5" t="s">
        <v>290</v>
      </c>
      <c r="F199" s="184"/>
      <c r="K199" s="184"/>
      <c r="L199" s="184"/>
    </row>
    <row r="200" spans="1:12" ht="31.5" hidden="1">
      <c r="A200" s="87" t="s">
        <v>320</v>
      </c>
      <c r="B200" s="5" t="s">
        <v>369</v>
      </c>
      <c r="C200" s="5" t="s">
        <v>371</v>
      </c>
      <c r="D200" s="5" t="s">
        <v>166</v>
      </c>
      <c r="E200" s="5" t="s">
        <v>318</v>
      </c>
      <c r="F200" s="184">
        <v>25</v>
      </c>
      <c r="K200" s="184"/>
      <c r="L200" s="184"/>
    </row>
    <row r="201" spans="1:12" ht="20.25" customHeight="1" hidden="1">
      <c r="A201" s="129" t="s">
        <v>325</v>
      </c>
      <c r="B201" s="5" t="s">
        <v>369</v>
      </c>
      <c r="C201" s="5" t="s">
        <v>371</v>
      </c>
      <c r="D201" s="5" t="s">
        <v>183</v>
      </c>
      <c r="E201" s="5" t="s">
        <v>358</v>
      </c>
      <c r="F201" s="184">
        <f>F202</f>
        <v>0</v>
      </c>
      <c r="K201" s="184"/>
      <c r="L201" s="184"/>
    </row>
    <row r="202" spans="1:12" ht="25.5" customHeight="1" hidden="1">
      <c r="A202" s="87" t="s">
        <v>357</v>
      </c>
      <c r="B202" s="5" t="s">
        <v>369</v>
      </c>
      <c r="C202" s="5" t="s">
        <v>371</v>
      </c>
      <c r="D202" s="5" t="s">
        <v>183</v>
      </c>
      <c r="E202" s="5" t="s">
        <v>324</v>
      </c>
      <c r="F202" s="184"/>
      <c r="K202" s="184"/>
      <c r="L202" s="184"/>
    </row>
    <row r="203" spans="1:12" ht="94.5" hidden="1">
      <c r="A203" s="87" t="s">
        <v>242</v>
      </c>
      <c r="B203" s="5" t="s">
        <v>369</v>
      </c>
      <c r="C203" s="5" t="s">
        <v>371</v>
      </c>
      <c r="D203" s="5" t="s">
        <v>167</v>
      </c>
      <c r="E203" s="5"/>
      <c r="F203" s="184">
        <f>F204</f>
        <v>0</v>
      </c>
      <c r="K203" s="184"/>
      <c r="L203" s="184"/>
    </row>
    <row r="204" spans="1:12" ht="15.75" hidden="1">
      <c r="A204" s="113" t="s">
        <v>319</v>
      </c>
      <c r="B204" s="5" t="s">
        <v>369</v>
      </c>
      <c r="C204" s="5" t="s">
        <v>371</v>
      </c>
      <c r="D204" s="5" t="s">
        <v>167</v>
      </c>
      <c r="E204" s="5" t="s">
        <v>290</v>
      </c>
      <c r="F204" s="184"/>
      <c r="K204" s="184"/>
      <c r="L204" s="184"/>
    </row>
    <row r="205" spans="1:12" ht="31.5" hidden="1">
      <c r="A205" s="87" t="s">
        <v>320</v>
      </c>
      <c r="B205" s="5" t="s">
        <v>369</v>
      </c>
      <c r="C205" s="5" t="s">
        <v>371</v>
      </c>
      <c r="D205" s="5" t="s">
        <v>185</v>
      </c>
      <c r="E205" s="5" t="s">
        <v>318</v>
      </c>
      <c r="F205" s="184">
        <v>50</v>
      </c>
      <c r="K205" s="184"/>
      <c r="L205" s="184"/>
    </row>
    <row r="206" spans="1:12" ht="31.5" hidden="1">
      <c r="A206" s="129" t="s">
        <v>325</v>
      </c>
      <c r="B206" s="5" t="s">
        <v>369</v>
      </c>
      <c r="C206" s="5" t="s">
        <v>371</v>
      </c>
      <c r="D206" s="5" t="s">
        <v>185</v>
      </c>
      <c r="E206" s="5" t="s">
        <v>358</v>
      </c>
      <c r="F206" s="183"/>
      <c r="K206" s="183"/>
      <c r="L206" s="183"/>
    </row>
    <row r="207" spans="1:12" ht="15.75" hidden="1">
      <c r="A207" s="87" t="s">
        <v>357</v>
      </c>
      <c r="B207" s="5" t="s">
        <v>369</v>
      </c>
      <c r="C207" s="5" t="s">
        <v>371</v>
      </c>
      <c r="D207" s="5" t="s">
        <v>185</v>
      </c>
      <c r="E207" s="5" t="s">
        <v>324</v>
      </c>
      <c r="F207" s="184"/>
      <c r="K207" s="184"/>
      <c r="L207" s="184"/>
    </row>
    <row r="208" spans="1:12" ht="15.75">
      <c r="A208" s="87" t="s">
        <v>160</v>
      </c>
      <c r="B208" s="5" t="s">
        <v>369</v>
      </c>
      <c r="C208" s="5" t="s">
        <v>371</v>
      </c>
      <c r="D208" s="5" t="s">
        <v>161</v>
      </c>
      <c r="E208" s="5"/>
      <c r="F208" s="184">
        <f aca="true" t="shared" si="56" ref="F208:L208">F209</f>
        <v>50000</v>
      </c>
      <c r="G208" s="184">
        <f t="shared" si="56"/>
        <v>50000</v>
      </c>
      <c r="H208" s="184">
        <f t="shared" si="56"/>
        <v>0</v>
      </c>
      <c r="I208" s="184">
        <f t="shared" si="56"/>
        <v>0</v>
      </c>
      <c r="J208" s="184">
        <f t="shared" si="56"/>
        <v>0</v>
      </c>
      <c r="K208" s="184">
        <f t="shared" si="56"/>
        <v>0</v>
      </c>
      <c r="L208" s="184">
        <f t="shared" si="56"/>
        <v>50000</v>
      </c>
    </row>
    <row r="209" spans="1:12" ht="15.75">
      <c r="A209" s="113" t="s">
        <v>319</v>
      </c>
      <c r="B209" s="5" t="s">
        <v>369</v>
      </c>
      <c r="C209" s="5" t="s">
        <v>371</v>
      </c>
      <c r="D209" s="5" t="s">
        <v>161</v>
      </c>
      <c r="E209" s="5" t="s">
        <v>290</v>
      </c>
      <c r="F209" s="184">
        <f>'Ведомственные расходы'!G210</f>
        <v>50000</v>
      </c>
      <c r="G209" s="193">
        <v>50000</v>
      </c>
      <c r="H209" s="244"/>
      <c r="I209" s="244"/>
      <c r="K209" s="184">
        <v>0</v>
      </c>
      <c r="L209" s="302">
        <f>F209+K209</f>
        <v>50000</v>
      </c>
    </row>
    <row r="210" spans="1:12" ht="31.5">
      <c r="A210" s="87" t="s">
        <v>168</v>
      </c>
      <c r="B210" s="5" t="s">
        <v>369</v>
      </c>
      <c r="C210" s="5" t="s">
        <v>371</v>
      </c>
      <c r="D210" s="5" t="s">
        <v>247</v>
      </c>
      <c r="E210" s="5"/>
      <c r="F210" s="184">
        <f>F211</f>
        <v>60867.6</v>
      </c>
      <c r="G210" s="184">
        <f aca="true" t="shared" si="57" ref="G210:L210">G211</f>
        <v>0</v>
      </c>
      <c r="H210" s="184">
        <f t="shared" si="57"/>
        <v>0</v>
      </c>
      <c r="I210" s="184">
        <f t="shared" si="57"/>
        <v>0</v>
      </c>
      <c r="J210" s="184">
        <f t="shared" si="57"/>
        <v>0</v>
      </c>
      <c r="K210" s="184">
        <f t="shared" si="57"/>
        <v>0</v>
      </c>
      <c r="L210" s="184">
        <f t="shared" si="57"/>
        <v>60867.6</v>
      </c>
    </row>
    <row r="211" spans="1:12" ht="15.75">
      <c r="A211" s="113" t="s">
        <v>319</v>
      </c>
      <c r="B211" s="5" t="s">
        <v>369</v>
      </c>
      <c r="C211" s="5" t="s">
        <v>371</v>
      </c>
      <c r="D211" s="5" t="s">
        <v>247</v>
      </c>
      <c r="E211" s="5" t="s">
        <v>290</v>
      </c>
      <c r="F211" s="193">
        <f>'Ведомственные расходы'!G212</f>
        <v>60867.6</v>
      </c>
      <c r="K211" s="193">
        <f>'Ведомственные расходы'!N212</f>
        <v>0</v>
      </c>
      <c r="L211" s="193">
        <f>F211+K211</f>
        <v>60867.6</v>
      </c>
    </row>
    <row r="212" spans="1:12" ht="31.5" hidden="1">
      <c r="A212" s="87" t="s">
        <v>320</v>
      </c>
      <c r="B212" s="5" t="s">
        <v>369</v>
      </c>
      <c r="C212" s="5" t="s">
        <v>371</v>
      </c>
      <c r="D212" s="5" t="s">
        <v>169</v>
      </c>
      <c r="E212" s="5" t="s">
        <v>318</v>
      </c>
      <c r="F212" s="193">
        <v>5</v>
      </c>
      <c r="K212" s="193"/>
      <c r="L212" s="193"/>
    </row>
    <row r="213" spans="1:12" ht="93" customHeight="1" hidden="1">
      <c r="A213" s="87" t="s">
        <v>325</v>
      </c>
      <c r="B213" s="5" t="s">
        <v>369</v>
      </c>
      <c r="C213" s="5" t="s">
        <v>371</v>
      </c>
      <c r="D213" s="5" t="s">
        <v>184</v>
      </c>
      <c r="E213" s="5" t="s">
        <v>358</v>
      </c>
      <c r="F213" s="193"/>
      <c r="K213" s="193"/>
      <c r="L213" s="193"/>
    </row>
    <row r="214" spans="1:12" ht="15.75" hidden="1">
      <c r="A214" s="87" t="s">
        <v>357</v>
      </c>
      <c r="B214" s="5" t="s">
        <v>369</v>
      </c>
      <c r="C214" s="5" t="s">
        <v>371</v>
      </c>
      <c r="D214" s="5" t="s">
        <v>184</v>
      </c>
      <c r="E214" s="5" t="s">
        <v>324</v>
      </c>
      <c r="F214" s="194">
        <f>F215</f>
        <v>0</v>
      </c>
      <c r="K214" s="194"/>
      <c r="L214" s="194"/>
    </row>
    <row r="215" spans="1:12" ht="31.5" hidden="1">
      <c r="A215" s="106" t="s">
        <v>323</v>
      </c>
      <c r="B215" s="44" t="s">
        <v>368</v>
      </c>
      <c r="C215" s="44" t="s">
        <v>367</v>
      </c>
      <c r="D215" s="44" t="s">
        <v>338</v>
      </c>
      <c r="E215" s="44"/>
      <c r="F215" s="194">
        <f>F216</f>
        <v>0</v>
      </c>
      <c r="K215" s="194"/>
      <c r="L215" s="194"/>
    </row>
    <row r="216" spans="1:12" ht="15.75" hidden="1">
      <c r="A216" s="108" t="s">
        <v>333</v>
      </c>
      <c r="B216" s="44" t="s">
        <v>368</v>
      </c>
      <c r="C216" s="44" t="s">
        <v>367</v>
      </c>
      <c r="D216" s="44" t="s">
        <v>339</v>
      </c>
      <c r="E216" s="44"/>
      <c r="F216" s="194">
        <f>F217</f>
        <v>0</v>
      </c>
      <c r="K216" s="194"/>
      <c r="L216" s="194"/>
    </row>
    <row r="217" spans="1:12" ht="31.5" hidden="1">
      <c r="A217" s="106" t="s">
        <v>337</v>
      </c>
      <c r="B217" s="44" t="s">
        <v>368</v>
      </c>
      <c r="C217" s="44" t="s">
        <v>367</v>
      </c>
      <c r="D217" s="44" t="s">
        <v>339</v>
      </c>
      <c r="E217" s="44" t="s">
        <v>336</v>
      </c>
      <c r="F217" s="194">
        <f>F218</f>
        <v>0</v>
      </c>
      <c r="K217" s="194"/>
      <c r="L217" s="194"/>
    </row>
    <row r="218" spans="1:12" ht="15.75" hidden="1">
      <c r="A218" s="108" t="s">
        <v>359</v>
      </c>
      <c r="B218" s="44" t="s">
        <v>368</v>
      </c>
      <c r="C218" s="44" t="s">
        <v>367</v>
      </c>
      <c r="D218" s="44" t="s">
        <v>339</v>
      </c>
      <c r="E218" s="44" t="s">
        <v>100</v>
      </c>
      <c r="F218" s="194"/>
      <c r="K218" s="194"/>
      <c r="L218" s="194"/>
    </row>
    <row r="219" spans="1:12" ht="15.75">
      <c r="A219" s="75" t="s">
        <v>340</v>
      </c>
      <c r="B219" s="47" t="s">
        <v>368</v>
      </c>
      <c r="C219" s="47"/>
      <c r="D219" s="47"/>
      <c r="E219" s="47"/>
      <c r="F219" s="195">
        <f aca="true" t="shared" si="58" ref="F219:L224">F220</f>
        <v>1000000</v>
      </c>
      <c r="G219" s="195">
        <f t="shared" si="58"/>
        <v>0</v>
      </c>
      <c r="H219" s="195">
        <f t="shared" si="58"/>
        <v>0</v>
      </c>
      <c r="I219" s="195">
        <f t="shared" si="58"/>
        <v>0</v>
      </c>
      <c r="J219" s="195">
        <f t="shared" si="58"/>
        <v>0</v>
      </c>
      <c r="K219" s="195">
        <f t="shared" si="58"/>
        <v>0</v>
      </c>
      <c r="L219" s="195">
        <f t="shared" si="58"/>
        <v>1000000</v>
      </c>
    </row>
    <row r="220" spans="1:12" ht="15.75">
      <c r="A220" s="76" t="s">
        <v>388</v>
      </c>
      <c r="B220" s="24" t="s">
        <v>368</v>
      </c>
      <c r="C220" s="24" t="s">
        <v>367</v>
      </c>
      <c r="D220" s="24"/>
      <c r="E220" s="24"/>
      <c r="F220" s="196">
        <f t="shared" si="58"/>
        <v>1000000</v>
      </c>
      <c r="G220" s="196">
        <f t="shared" si="58"/>
        <v>0</v>
      </c>
      <c r="H220" s="196">
        <f t="shared" si="58"/>
        <v>0</v>
      </c>
      <c r="I220" s="196">
        <f t="shared" si="58"/>
        <v>0</v>
      </c>
      <c r="J220" s="196">
        <f t="shared" si="58"/>
        <v>0</v>
      </c>
      <c r="K220" s="196">
        <f t="shared" si="58"/>
        <v>0</v>
      </c>
      <c r="L220" s="196">
        <f t="shared" si="58"/>
        <v>1000000</v>
      </c>
    </row>
    <row r="221" spans="1:12" ht="47.25">
      <c r="A221" s="77" t="s">
        <v>430</v>
      </c>
      <c r="B221" s="10" t="s">
        <v>368</v>
      </c>
      <c r="C221" s="10" t="s">
        <v>367</v>
      </c>
      <c r="D221" s="10" t="s">
        <v>246</v>
      </c>
      <c r="E221" s="10"/>
      <c r="F221" s="197">
        <f t="shared" si="58"/>
        <v>1000000</v>
      </c>
      <c r="G221" s="197">
        <f t="shared" si="58"/>
        <v>0</v>
      </c>
      <c r="H221" s="197">
        <f t="shared" si="58"/>
        <v>0</v>
      </c>
      <c r="I221" s="197">
        <f t="shared" si="58"/>
        <v>0</v>
      </c>
      <c r="J221" s="197">
        <f t="shared" si="58"/>
        <v>0</v>
      </c>
      <c r="K221" s="197">
        <f t="shared" si="58"/>
        <v>0</v>
      </c>
      <c r="L221" s="197">
        <f t="shared" si="58"/>
        <v>1000000</v>
      </c>
    </row>
    <row r="222" spans="1:12" ht="31.5">
      <c r="A222" s="77" t="s">
        <v>433</v>
      </c>
      <c r="B222" s="10" t="s">
        <v>368</v>
      </c>
      <c r="C222" s="10" t="s">
        <v>367</v>
      </c>
      <c r="D222" s="10" t="s">
        <v>245</v>
      </c>
      <c r="E222" s="10"/>
      <c r="F222" s="197">
        <f>F223</f>
        <v>1000000</v>
      </c>
      <c r="G222" s="197">
        <f aca="true" t="shared" si="59" ref="G222:L222">G223</f>
        <v>0</v>
      </c>
      <c r="H222" s="197">
        <f t="shared" si="59"/>
        <v>0</v>
      </c>
      <c r="I222" s="197">
        <f t="shared" si="59"/>
        <v>0</v>
      </c>
      <c r="J222" s="197">
        <f t="shared" si="59"/>
        <v>0</v>
      </c>
      <c r="K222" s="197">
        <f t="shared" si="59"/>
        <v>0</v>
      </c>
      <c r="L222" s="197">
        <f t="shared" si="59"/>
        <v>1000000</v>
      </c>
    </row>
    <row r="223" spans="1:12" ht="31.5">
      <c r="A223" s="64" t="s">
        <v>283</v>
      </c>
      <c r="B223" s="10" t="s">
        <v>368</v>
      </c>
      <c r="C223" s="10" t="s">
        <v>367</v>
      </c>
      <c r="D223" s="10" t="s">
        <v>244</v>
      </c>
      <c r="E223" s="10"/>
      <c r="F223" s="197">
        <f>F224+F227</f>
        <v>1000000</v>
      </c>
      <c r="G223" s="197">
        <f aca="true" t="shared" si="60" ref="G223:L223">G224+G227</f>
        <v>0</v>
      </c>
      <c r="H223" s="197">
        <f t="shared" si="60"/>
        <v>0</v>
      </c>
      <c r="I223" s="197">
        <f t="shared" si="60"/>
        <v>0</v>
      </c>
      <c r="J223" s="197">
        <f t="shared" si="60"/>
        <v>0</v>
      </c>
      <c r="K223" s="197">
        <f t="shared" si="60"/>
        <v>0</v>
      </c>
      <c r="L223" s="197">
        <f t="shared" si="60"/>
        <v>1000000</v>
      </c>
    </row>
    <row r="224" spans="1:12" ht="15.75">
      <c r="A224" s="64" t="s">
        <v>284</v>
      </c>
      <c r="B224" s="10" t="s">
        <v>368</v>
      </c>
      <c r="C224" s="10" t="s">
        <v>367</v>
      </c>
      <c r="D224" s="10" t="s">
        <v>243</v>
      </c>
      <c r="E224" s="10"/>
      <c r="F224" s="197">
        <f t="shared" si="58"/>
        <v>1000000</v>
      </c>
      <c r="G224" s="197">
        <f t="shared" si="58"/>
        <v>0</v>
      </c>
      <c r="H224" s="197">
        <f t="shared" si="58"/>
        <v>0</v>
      </c>
      <c r="I224" s="197">
        <f t="shared" si="58"/>
        <v>0</v>
      </c>
      <c r="J224" s="197">
        <f t="shared" si="58"/>
        <v>0</v>
      </c>
      <c r="K224" s="197">
        <f t="shared" si="58"/>
        <v>0</v>
      </c>
      <c r="L224" s="197">
        <f t="shared" si="58"/>
        <v>1000000</v>
      </c>
    </row>
    <row r="225" spans="1:12" ht="31.5">
      <c r="A225" s="64" t="s">
        <v>347</v>
      </c>
      <c r="B225" s="10" t="s">
        <v>368</v>
      </c>
      <c r="C225" s="10" t="s">
        <v>367</v>
      </c>
      <c r="D225" s="10" t="s">
        <v>243</v>
      </c>
      <c r="E225" s="10" t="s">
        <v>336</v>
      </c>
      <c r="F225" s="197">
        <f>'Ведомственные расходы'!G226</f>
        <v>1000000</v>
      </c>
      <c r="K225" s="197">
        <f>'Ведомственные расходы'!N226</f>
        <v>0</v>
      </c>
      <c r="L225" s="197">
        <f>F225+K225</f>
        <v>1000000</v>
      </c>
    </row>
    <row r="226" spans="1:12" ht="15.75" hidden="1">
      <c r="A226" s="89" t="s">
        <v>359</v>
      </c>
      <c r="B226" s="10" t="s">
        <v>368</v>
      </c>
      <c r="C226" s="10" t="s">
        <v>367</v>
      </c>
      <c r="D226" s="10" t="s">
        <v>170</v>
      </c>
      <c r="E226" s="10" t="s">
        <v>100</v>
      </c>
      <c r="F226" s="197">
        <v>623.4</v>
      </c>
      <c r="K226" s="197"/>
      <c r="L226" s="197"/>
    </row>
    <row r="227" spans="1:12" ht="31.5" hidden="1">
      <c r="A227" s="64" t="s">
        <v>171</v>
      </c>
      <c r="B227" s="10" t="s">
        <v>368</v>
      </c>
      <c r="C227" s="10" t="s">
        <v>367</v>
      </c>
      <c r="D227" s="10" t="s">
        <v>172</v>
      </c>
      <c r="E227" s="10"/>
      <c r="F227" s="197"/>
      <c r="K227" s="197"/>
      <c r="L227" s="197"/>
    </row>
    <row r="228" spans="1:12" ht="31.5" hidden="1">
      <c r="A228" s="64" t="s">
        <v>347</v>
      </c>
      <c r="B228" s="10" t="s">
        <v>368</v>
      </c>
      <c r="C228" s="10" t="s">
        <v>367</v>
      </c>
      <c r="D228" s="10" t="s">
        <v>172</v>
      </c>
      <c r="E228" s="10" t="s">
        <v>336</v>
      </c>
      <c r="F228" s="197"/>
      <c r="K228" s="197"/>
      <c r="L228" s="197"/>
    </row>
    <row r="229" spans="1:12" ht="15.75">
      <c r="A229" s="75" t="s">
        <v>287</v>
      </c>
      <c r="B229" s="25" t="s">
        <v>387</v>
      </c>
      <c r="C229" s="25"/>
      <c r="D229" s="25"/>
      <c r="E229" s="25"/>
      <c r="F229" s="188">
        <f aca="true" t="shared" si="61" ref="F229:L234">F230</f>
        <v>9000</v>
      </c>
      <c r="G229" s="188">
        <f t="shared" si="61"/>
        <v>0</v>
      </c>
      <c r="H229" s="188">
        <f t="shared" si="61"/>
        <v>0</v>
      </c>
      <c r="I229" s="188">
        <f t="shared" si="61"/>
        <v>0</v>
      </c>
      <c r="J229" s="188">
        <f t="shared" si="61"/>
        <v>0</v>
      </c>
      <c r="K229" s="188">
        <f t="shared" si="61"/>
        <v>0</v>
      </c>
      <c r="L229" s="188">
        <f t="shared" si="61"/>
        <v>9000</v>
      </c>
    </row>
    <row r="230" spans="1:12" ht="15.75">
      <c r="A230" s="76" t="s">
        <v>286</v>
      </c>
      <c r="B230" s="15" t="s">
        <v>387</v>
      </c>
      <c r="C230" s="15" t="s">
        <v>370</v>
      </c>
      <c r="D230" s="15"/>
      <c r="E230" s="15"/>
      <c r="F230" s="183">
        <f t="shared" si="61"/>
        <v>9000</v>
      </c>
      <c r="G230" s="183">
        <f t="shared" si="61"/>
        <v>0</v>
      </c>
      <c r="H230" s="183">
        <f t="shared" si="61"/>
        <v>0</v>
      </c>
      <c r="I230" s="183">
        <f t="shared" si="61"/>
        <v>0</v>
      </c>
      <c r="J230" s="183">
        <f t="shared" si="61"/>
        <v>0</v>
      </c>
      <c r="K230" s="183">
        <f t="shared" si="61"/>
        <v>0</v>
      </c>
      <c r="L230" s="183">
        <f t="shared" si="61"/>
        <v>9000</v>
      </c>
    </row>
    <row r="231" spans="1:12" ht="47.25">
      <c r="A231" s="64" t="s">
        <v>430</v>
      </c>
      <c r="B231" s="5" t="s">
        <v>387</v>
      </c>
      <c r="C231" s="5" t="s">
        <v>370</v>
      </c>
      <c r="D231" s="5" t="s">
        <v>246</v>
      </c>
      <c r="E231" s="5"/>
      <c r="F231" s="184">
        <f t="shared" si="61"/>
        <v>9000</v>
      </c>
      <c r="G231" s="184">
        <f t="shared" si="61"/>
        <v>0</v>
      </c>
      <c r="H231" s="184">
        <f t="shared" si="61"/>
        <v>0</v>
      </c>
      <c r="I231" s="184">
        <f t="shared" si="61"/>
        <v>0</v>
      </c>
      <c r="J231" s="184">
        <f t="shared" si="61"/>
        <v>0</v>
      </c>
      <c r="K231" s="184">
        <f t="shared" si="61"/>
        <v>0</v>
      </c>
      <c r="L231" s="184">
        <f t="shared" si="61"/>
        <v>9000</v>
      </c>
    </row>
    <row r="232" spans="1:12" ht="47.25">
      <c r="A232" s="64" t="s">
        <v>434</v>
      </c>
      <c r="B232" s="5" t="s">
        <v>387</v>
      </c>
      <c r="C232" s="5" t="s">
        <v>370</v>
      </c>
      <c r="D232" s="5" t="s">
        <v>260</v>
      </c>
      <c r="E232" s="5"/>
      <c r="F232" s="184">
        <f t="shared" si="61"/>
        <v>9000</v>
      </c>
      <c r="G232" s="184">
        <f t="shared" si="61"/>
        <v>0</v>
      </c>
      <c r="H232" s="184">
        <f t="shared" si="61"/>
        <v>0</v>
      </c>
      <c r="I232" s="184">
        <f t="shared" si="61"/>
        <v>0</v>
      </c>
      <c r="J232" s="184">
        <f t="shared" si="61"/>
        <v>0</v>
      </c>
      <c r="K232" s="184">
        <f t="shared" si="61"/>
        <v>0</v>
      </c>
      <c r="L232" s="184">
        <f t="shared" si="61"/>
        <v>9000</v>
      </c>
    </row>
    <row r="233" spans="1:12" ht="31.5">
      <c r="A233" s="64" t="s">
        <v>173</v>
      </c>
      <c r="B233" s="5" t="s">
        <v>387</v>
      </c>
      <c r="C233" s="5" t="s">
        <v>370</v>
      </c>
      <c r="D233" s="5" t="s">
        <v>259</v>
      </c>
      <c r="E233" s="5"/>
      <c r="F233" s="184">
        <f t="shared" si="61"/>
        <v>9000</v>
      </c>
      <c r="G233" s="184">
        <f t="shared" si="61"/>
        <v>0</v>
      </c>
      <c r="H233" s="184">
        <f t="shared" si="61"/>
        <v>0</v>
      </c>
      <c r="I233" s="184">
        <f t="shared" si="61"/>
        <v>0</v>
      </c>
      <c r="J233" s="184">
        <f t="shared" si="61"/>
        <v>0</v>
      </c>
      <c r="K233" s="184">
        <f t="shared" si="61"/>
        <v>0</v>
      </c>
      <c r="L233" s="184">
        <f t="shared" si="61"/>
        <v>9000</v>
      </c>
    </row>
    <row r="234" spans="1:12" ht="31.5">
      <c r="A234" s="64" t="s">
        <v>174</v>
      </c>
      <c r="B234" s="5" t="s">
        <v>387</v>
      </c>
      <c r="C234" s="5" t="s">
        <v>370</v>
      </c>
      <c r="D234" s="5" t="s">
        <v>258</v>
      </c>
      <c r="E234" s="5"/>
      <c r="F234" s="184">
        <f t="shared" si="61"/>
        <v>9000</v>
      </c>
      <c r="G234" s="184">
        <f t="shared" si="61"/>
        <v>0</v>
      </c>
      <c r="H234" s="184">
        <f t="shared" si="61"/>
        <v>0</v>
      </c>
      <c r="I234" s="184">
        <f t="shared" si="61"/>
        <v>0</v>
      </c>
      <c r="J234" s="184">
        <f t="shared" si="61"/>
        <v>0</v>
      </c>
      <c r="K234" s="184">
        <f t="shared" si="61"/>
        <v>0</v>
      </c>
      <c r="L234" s="184">
        <f t="shared" si="61"/>
        <v>9000</v>
      </c>
    </row>
    <row r="235" spans="1:12" ht="15.75">
      <c r="A235" s="89" t="s">
        <v>319</v>
      </c>
      <c r="B235" s="5" t="s">
        <v>387</v>
      </c>
      <c r="C235" s="5" t="s">
        <v>370</v>
      </c>
      <c r="D235" s="5" t="s">
        <v>258</v>
      </c>
      <c r="E235" s="5" t="s">
        <v>290</v>
      </c>
      <c r="F235" s="184">
        <f>'Ведомственные расходы'!G236</f>
        <v>9000</v>
      </c>
      <c r="K235" s="184">
        <f>'Ведомственные расходы'!N236</f>
        <v>0</v>
      </c>
      <c r="L235" s="184">
        <f>F235+K235</f>
        <v>9000</v>
      </c>
    </row>
    <row r="236" spans="1:12" ht="31.5" hidden="1">
      <c r="A236" s="64" t="s">
        <v>320</v>
      </c>
      <c r="B236" s="5" t="s">
        <v>387</v>
      </c>
      <c r="C236" s="5" t="s">
        <v>370</v>
      </c>
      <c r="D236" s="5" t="s">
        <v>175</v>
      </c>
      <c r="E236" s="5" t="s">
        <v>318</v>
      </c>
      <c r="F236" s="184">
        <v>9</v>
      </c>
      <c r="K236" s="184"/>
      <c r="L236" s="184"/>
    </row>
    <row r="237" spans="1:12" ht="15.75">
      <c r="A237" s="133" t="s">
        <v>376</v>
      </c>
      <c r="B237" s="11"/>
      <c r="C237" s="11"/>
      <c r="D237" s="11"/>
      <c r="E237" s="11"/>
      <c r="F237" s="198">
        <f>F10+F78+F101+F133+F219+F229</f>
        <v>4185300</v>
      </c>
      <c r="G237" s="198">
        <f>G229+G219+G133+G101+G87+G78+G10</f>
        <v>0</v>
      </c>
      <c r="H237" s="198">
        <f>H229+H219+H133+H101+H87+H78+H10</f>
        <v>0</v>
      </c>
      <c r="I237" s="198">
        <f>I229+I219+I133+I101+I87+I78+I10</f>
        <v>0</v>
      </c>
      <c r="J237" s="198">
        <f>J229+J219+J133+J101+J87+J78+J10</f>
        <v>55.7</v>
      </c>
      <c r="K237" s="198">
        <f>K229+K219+K133+K101+K87+K78+K10</f>
        <v>76188</v>
      </c>
      <c r="L237" s="198">
        <f>L10+L78+L101+L133+L219+L229</f>
        <v>4261488</v>
      </c>
    </row>
    <row r="238" spans="2:5" ht="12.75">
      <c r="B238" s="134"/>
      <c r="C238" s="134"/>
      <c r="D238" s="134"/>
      <c r="E238" s="134"/>
    </row>
    <row r="239" spans="2:5" ht="12.75">
      <c r="B239" s="134"/>
      <c r="C239" s="134"/>
      <c r="D239" s="134"/>
      <c r="E239" s="134"/>
    </row>
    <row r="240" spans="2:5" ht="12.75">
      <c r="B240" s="134"/>
      <c r="C240" s="134"/>
      <c r="D240" s="134"/>
      <c r="E240" s="134"/>
    </row>
    <row r="241" spans="2:5" ht="12.75">
      <c r="B241" s="134"/>
      <c r="C241" s="134"/>
      <c r="D241" s="134"/>
      <c r="E241" s="134"/>
    </row>
    <row r="242" spans="2:5" ht="12.75">
      <c r="B242" s="134"/>
      <c r="C242" s="134"/>
      <c r="D242" s="134"/>
      <c r="E242" s="134"/>
    </row>
    <row r="243" spans="2:5" ht="12.75">
      <c r="B243" s="134"/>
      <c r="C243" s="134"/>
      <c r="D243" s="134"/>
      <c r="E243" s="134"/>
    </row>
    <row r="244" spans="2:5" ht="12.75">
      <c r="B244" s="134"/>
      <c r="C244" s="134"/>
      <c r="D244" s="134"/>
      <c r="E244" s="134"/>
    </row>
    <row r="245" spans="2:5" ht="12.75">
      <c r="B245" s="134"/>
      <c r="C245" s="134"/>
      <c r="D245" s="134"/>
      <c r="E245" s="134"/>
    </row>
    <row r="246" spans="2:5" ht="12.75">
      <c r="B246" s="134"/>
      <c r="C246" s="134"/>
      <c r="D246" s="134"/>
      <c r="E246" s="134"/>
    </row>
    <row r="247" spans="2:5" ht="12.75">
      <c r="B247" s="134"/>
      <c r="C247" s="134"/>
      <c r="D247" s="134"/>
      <c r="E247" s="134"/>
    </row>
    <row r="248" spans="2:5" ht="12.75">
      <c r="B248" s="134"/>
      <c r="C248" s="134"/>
      <c r="D248" s="134"/>
      <c r="E248" s="134"/>
    </row>
    <row r="249" spans="2:5" ht="12.75">
      <c r="B249" s="134"/>
      <c r="C249" s="134"/>
      <c r="D249" s="134"/>
      <c r="E249" s="134"/>
    </row>
    <row r="250" spans="2:5" ht="12.75">
      <c r="B250" s="134"/>
      <c r="C250" s="134"/>
      <c r="D250" s="134"/>
      <c r="E250" s="134"/>
    </row>
    <row r="251" spans="2:5" ht="12.75">
      <c r="B251" s="134"/>
      <c r="C251" s="134"/>
      <c r="D251" s="134"/>
      <c r="E251" s="134"/>
    </row>
    <row r="252" spans="2:5" ht="12.75">
      <c r="B252" s="134"/>
      <c r="C252" s="134"/>
      <c r="D252" s="134"/>
      <c r="E252" s="134"/>
    </row>
    <row r="253" spans="2:5" ht="12.75">
      <c r="B253" s="134"/>
      <c r="C253" s="134"/>
      <c r="D253" s="134"/>
      <c r="E253" s="134"/>
    </row>
    <row r="254" spans="2:5" ht="12.75">
      <c r="B254" s="134"/>
      <c r="C254" s="134"/>
      <c r="D254" s="134"/>
      <c r="E254" s="134"/>
    </row>
    <row r="255" spans="2:5" ht="12.75">
      <c r="B255" s="134"/>
      <c r="C255" s="134"/>
      <c r="D255" s="134"/>
      <c r="E255" s="134"/>
    </row>
    <row r="256" spans="2:5" ht="12.75">
      <c r="B256" s="134"/>
      <c r="C256" s="134"/>
      <c r="D256" s="134"/>
      <c r="E256" s="134"/>
    </row>
    <row r="257" spans="2:5" ht="12.75">
      <c r="B257" s="134"/>
      <c r="C257" s="134"/>
      <c r="D257" s="134"/>
      <c r="E257" s="134"/>
    </row>
    <row r="258" spans="2:5" ht="12.75">
      <c r="B258" s="134"/>
      <c r="C258" s="134"/>
      <c r="D258" s="134"/>
      <c r="E258" s="134"/>
    </row>
    <row r="259" spans="2:5" ht="12.75">
      <c r="B259" s="134"/>
      <c r="C259" s="134"/>
      <c r="D259" s="134"/>
      <c r="E259" s="134"/>
    </row>
    <row r="260" spans="2:5" ht="12.75">
      <c r="B260" s="134"/>
      <c r="C260" s="134"/>
      <c r="D260" s="134"/>
      <c r="E260" s="134"/>
    </row>
    <row r="261" spans="2:5" ht="12.75">
      <c r="B261" s="134"/>
      <c r="C261" s="134"/>
      <c r="D261" s="134"/>
      <c r="E261" s="134"/>
    </row>
    <row r="262" spans="2:5" ht="12.75">
      <c r="B262" s="134"/>
      <c r="C262" s="134"/>
      <c r="D262" s="134"/>
      <c r="E262" s="134"/>
    </row>
    <row r="263" spans="2:5" ht="12.75">
      <c r="B263" s="134"/>
      <c r="C263" s="134"/>
      <c r="D263" s="134"/>
      <c r="E263" s="134"/>
    </row>
    <row r="264" spans="2:5" ht="12.75">
      <c r="B264" s="134"/>
      <c r="C264" s="134"/>
      <c r="D264" s="134"/>
      <c r="E264" s="134"/>
    </row>
    <row r="265" spans="2:5" ht="12.75">
      <c r="B265" s="134"/>
      <c r="C265" s="134"/>
      <c r="D265" s="134"/>
      <c r="E265" s="134"/>
    </row>
  </sheetData>
  <sheetProtection/>
  <mergeCells count="7">
    <mergeCell ref="A6:F6"/>
    <mergeCell ref="A7:H7"/>
    <mergeCell ref="A4:F4"/>
    <mergeCell ref="A1:L1"/>
    <mergeCell ref="A2:L2"/>
    <mergeCell ref="A3:L3"/>
    <mergeCell ref="A5:F5"/>
  </mergeCells>
  <printOptions/>
  <pageMargins left="0.33" right="0.25" top="0.27" bottom="0.41" header="0.37" footer="0.31"/>
  <pageSetup fitToHeight="0" fitToWidth="1" horizontalDpi="600" verticalDpi="600" orientation="portrait" paperSize="9" scale="60" r:id="rId1"/>
  <rowBreaks count="2" manualBreakCount="2">
    <brk id="51" max="11" man="1"/>
    <brk id="20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128"/>
  <sheetViews>
    <sheetView tabSelected="1" view="pageBreakPreview" zoomScale="75" zoomScaleSheetLayoutView="75" zoomScalePageLayoutView="0" workbookViewId="0" topLeftCell="A1">
      <selection activeCell="M10" sqref="M10"/>
    </sheetView>
  </sheetViews>
  <sheetFormatPr defaultColWidth="9.00390625" defaultRowHeight="12.75"/>
  <cols>
    <col min="1" max="1" width="78.25390625" style="68" customWidth="1"/>
    <col min="2" max="2" width="8.375" style="68" customWidth="1"/>
    <col min="3" max="5" width="9.75390625" style="68" customWidth="1"/>
    <col min="6" max="6" width="10.375" style="68" customWidth="1"/>
    <col min="7" max="7" width="9.25390625" style="68" customWidth="1"/>
    <col min="8" max="8" width="9.00390625" style="68" customWidth="1"/>
    <col min="9" max="9" width="18.25390625" style="179" customWidth="1"/>
    <col min="10" max="10" width="14.00390625" style="68" customWidth="1"/>
    <col min="11" max="11" width="16.875" style="68" customWidth="1"/>
    <col min="12" max="12" width="2.375" style="68" customWidth="1"/>
    <col min="13" max="16384" width="9.125" style="68" customWidth="1"/>
  </cols>
  <sheetData>
    <row r="1" spans="1:9" ht="12.75">
      <c r="A1" s="348" t="s">
        <v>139</v>
      </c>
      <c r="B1" s="348"/>
      <c r="C1" s="348"/>
      <c r="D1" s="348"/>
      <c r="E1" s="348"/>
      <c r="F1" s="348"/>
      <c r="G1" s="348"/>
      <c r="H1" s="348"/>
      <c r="I1" s="348"/>
    </row>
    <row r="2" spans="1:11" ht="12.75">
      <c r="A2" s="348" t="s">
        <v>107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ht="12.75">
      <c r="A3" s="349" t="s">
        <v>439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</row>
    <row r="4" spans="1:9" ht="8.25" customHeight="1">
      <c r="A4" s="348"/>
      <c r="B4" s="348"/>
      <c r="C4" s="348"/>
      <c r="D4" s="348"/>
      <c r="E4" s="348"/>
      <c r="F4" s="348"/>
      <c r="G4" s="348"/>
      <c r="H4" s="348"/>
      <c r="I4" s="348"/>
    </row>
    <row r="5" spans="1:9" ht="98.25" customHeight="1" hidden="1">
      <c r="A5" s="346"/>
      <c r="B5" s="346"/>
      <c r="C5" s="346"/>
      <c r="D5" s="346"/>
      <c r="E5" s="346"/>
      <c r="F5" s="346"/>
      <c r="G5" s="346"/>
      <c r="H5" s="346"/>
      <c r="I5" s="346"/>
    </row>
    <row r="6" spans="1:9" ht="98.25" customHeight="1" hidden="1">
      <c r="A6" s="346"/>
      <c r="B6" s="346"/>
      <c r="C6" s="346"/>
      <c r="D6" s="346"/>
      <c r="E6" s="346"/>
      <c r="F6" s="346"/>
      <c r="G6" s="346"/>
      <c r="H6" s="346"/>
      <c r="I6" s="346"/>
    </row>
    <row r="7" spans="1:11" ht="66" customHeight="1">
      <c r="A7" s="347" t="s">
        <v>441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</row>
    <row r="8" spans="1:11" ht="22.5" customHeight="1">
      <c r="A8" s="69"/>
      <c r="B8" s="69"/>
      <c r="C8" s="69"/>
      <c r="D8" s="69"/>
      <c r="E8" s="69"/>
      <c r="F8" s="69"/>
      <c r="G8" s="69"/>
      <c r="H8" s="69"/>
      <c r="I8" s="180"/>
      <c r="J8" s="69"/>
      <c r="K8" s="69" t="s">
        <v>29</v>
      </c>
    </row>
    <row r="9" spans="1:11" ht="22.5" customHeight="1">
      <c r="A9" s="355" t="s">
        <v>361</v>
      </c>
      <c r="B9" s="352" t="s">
        <v>364</v>
      </c>
      <c r="C9" s="352"/>
      <c r="D9" s="352"/>
      <c r="E9" s="352"/>
      <c r="F9" s="353" t="s">
        <v>365</v>
      </c>
      <c r="G9" s="353" t="s">
        <v>362</v>
      </c>
      <c r="H9" s="352" t="s">
        <v>363</v>
      </c>
      <c r="I9" s="357" t="s">
        <v>28</v>
      </c>
      <c r="J9" s="350" t="s">
        <v>108</v>
      </c>
      <c r="K9" s="396" t="s">
        <v>366</v>
      </c>
    </row>
    <row r="10" spans="1:11" ht="42.75" customHeight="1">
      <c r="A10" s="356"/>
      <c r="B10" s="136" t="s">
        <v>293</v>
      </c>
      <c r="C10" s="136" t="s">
        <v>394</v>
      </c>
      <c r="D10" s="136" t="s">
        <v>192</v>
      </c>
      <c r="E10" s="135" t="s">
        <v>294</v>
      </c>
      <c r="F10" s="354"/>
      <c r="G10" s="354"/>
      <c r="H10" s="352"/>
      <c r="I10" s="358"/>
      <c r="J10" s="351"/>
      <c r="K10" s="396"/>
    </row>
    <row r="11" spans="1:11" ht="51" customHeight="1">
      <c r="A11" s="111" t="s">
        <v>428</v>
      </c>
      <c r="B11" s="137" t="s">
        <v>395</v>
      </c>
      <c r="C11" s="137"/>
      <c r="D11" s="137"/>
      <c r="E11" s="138"/>
      <c r="F11" s="139"/>
      <c r="G11" s="139"/>
      <c r="H11" s="138"/>
      <c r="I11" s="211">
        <f>I14+I17+I20+I38+I50+I54</f>
        <v>3351818.6</v>
      </c>
      <c r="J11" s="211">
        <f>J20+J30+J33+J36+J38+J50+J14+J17+J54</f>
        <v>76188</v>
      </c>
      <c r="K11" s="211">
        <f>K14+K17+K20+K38+K50+K54</f>
        <v>3428006.6</v>
      </c>
    </row>
    <row r="12" spans="1:11" ht="82.5" customHeight="1" hidden="1">
      <c r="A12" s="64" t="s">
        <v>396</v>
      </c>
      <c r="B12" s="140" t="s">
        <v>99</v>
      </c>
      <c r="C12" s="140">
        <v>2</v>
      </c>
      <c r="D12" s="140"/>
      <c r="E12" s="141"/>
      <c r="F12" s="142"/>
      <c r="G12" s="142"/>
      <c r="H12" s="141"/>
      <c r="I12" s="212">
        <f>I13</f>
        <v>9</v>
      </c>
      <c r="J12" s="73"/>
      <c r="K12" s="9"/>
    </row>
    <row r="13" spans="1:11" ht="101.25" customHeight="1" hidden="1">
      <c r="A13" s="64" t="s">
        <v>397</v>
      </c>
      <c r="B13" s="140" t="s">
        <v>99</v>
      </c>
      <c r="C13" s="140">
        <v>2</v>
      </c>
      <c r="D13" s="140"/>
      <c r="E13" s="141">
        <v>9999</v>
      </c>
      <c r="F13" s="142">
        <v>200</v>
      </c>
      <c r="G13" s="142">
        <v>11</v>
      </c>
      <c r="H13" s="141" t="s">
        <v>370</v>
      </c>
      <c r="I13" s="212">
        <f>'[2]По разделам и подразделам'!F224</f>
        <v>9</v>
      </c>
      <c r="J13" s="73"/>
      <c r="K13" s="9"/>
    </row>
    <row r="14" spans="1:11" ht="49.5" customHeight="1">
      <c r="A14" s="88" t="s">
        <v>434</v>
      </c>
      <c r="B14" s="140" t="s">
        <v>395</v>
      </c>
      <c r="C14" s="140">
        <v>2</v>
      </c>
      <c r="D14" s="140"/>
      <c r="E14" s="141"/>
      <c r="F14" s="142"/>
      <c r="G14" s="142"/>
      <c r="H14" s="141"/>
      <c r="I14" s="212">
        <f>I16</f>
        <v>9000</v>
      </c>
      <c r="J14" s="212">
        <f>J16</f>
        <v>0</v>
      </c>
      <c r="K14" s="212">
        <f>K16</f>
        <v>9000</v>
      </c>
    </row>
    <row r="15" spans="1:11" ht="35.25" customHeight="1">
      <c r="A15" s="64" t="s">
        <v>173</v>
      </c>
      <c r="B15" s="140" t="s">
        <v>395</v>
      </c>
      <c r="C15" s="140">
        <v>2</v>
      </c>
      <c r="D15" s="140" t="s">
        <v>367</v>
      </c>
      <c r="E15" s="141"/>
      <c r="F15" s="142"/>
      <c r="G15" s="142"/>
      <c r="H15" s="141"/>
      <c r="I15" s="212">
        <f>I16</f>
        <v>9000</v>
      </c>
      <c r="J15" s="212">
        <f>J16</f>
        <v>0</v>
      </c>
      <c r="K15" s="212">
        <f>K16</f>
        <v>9000</v>
      </c>
    </row>
    <row r="16" spans="1:11" ht="53.25" customHeight="1">
      <c r="A16" s="88" t="s">
        <v>398</v>
      </c>
      <c r="B16" s="140" t="s">
        <v>395</v>
      </c>
      <c r="C16" s="140">
        <v>2</v>
      </c>
      <c r="D16" s="140" t="s">
        <v>367</v>
      </c>
      <c r="E16" s="141" t="s">
        <v>201</v>
      </c>
      <c r="F16" s="142">
        <v>200</v>
      </c>
      <c r="G16" s="142">
        <v>11</v>
      </c>
      <c r="H16" s="141" t="s">
        <v>370</v>
      </c>
      <c r="I16" s="212">
        <f>'По разделам и подразделам'!F235</f>
        <v>9000</v>
      </c>
      <c r="J16" s="214">
        <f>'По разделам и подразделам'!K235</f>
        <v>0</v>
      </c>
      <c r="K16" s="397">
        <f>I16+J16</f>
        <v>9000</v>
      </c>
    </row>
    <row r="17" spans="1:11" ht="50.25" customHeight="1">
      <c r="A17" s="64" t="s">
        <v>431</v>
      </c>
      <c r="B17" s="140" t="s">
        <v>395</v>
      </c>
      <c r="C17" s="140" t="s">
        <v>215</v>
      </c>
      <c r="D17" s="140"/>
      <c r="E17" s="141"/>
      <c r="F17" s="142"/>
      <c r="G17" s="142"/>
      <c r="H17" s="141"/>
      <c r="I17" s="212">
        <f aca="true" t="shared" si="0" ref="I17:K18">I18</f>
        <v>304200</v>
      </c>
      <c r="J17" s="212">
        <f t="shared" si="0"/>
        <v>0</v>
      </c>
      <c r="K17" s="212">
        <f t="shared" si="0"/>
        <v>304200</v>
      </c>
    </row>
    <row r="18" spans="1:11" ht="35.25" customHeight="1">
      <c r="A18" s="64" t="s">
        <v>280</v>
      </c>
      <c r="B18" s="140" t="s">
        <v>395</v>
      </c>
      <c r="C18" s="140" t="s">
        <v>215</v>
      </c>
      <c r="D18" s="140" t="s">
        <v>367</v>
      </c>
      <c r="E18" s="141"/>
      <c r="F18" s="142"/>
      <c r="G18" s="142"/>
      <c r="H18" s="141"/>
      <c r="I18" s="212">
        <f t="shared" si="0"/>
        <v>304200</v>
      </c>
      <c r="J18" s="212">
        <f t="shared" si="0"/>
        <v>0</v>
      </c>
      <c r="K18" s="212">
        <f t="shared" si="0"/>
        <v>304200</v>
      </c>
    </row>
    <row r="19" spans="1:11" ht="100.5" customHeight="1">
      <c r="A19" s="64" t="s">
        <v>399</v>
      </c>
      <c r="B19" s="140" t="s">
        <v>395</v>
      </c>
      <c r="C19" s="140" t="s">
        <v>215</v>
      </c>
      <c r="D19" s="140" t="s">
        <v>367</v>
      </c>
      <c r="E19" s="141" t="s">
        <v>199</v>
      </c>
      <c r="F19" s="142" t="s">
        <v>290</v>
      </c>
      <c r="G19" s="142" t="s">
        <v>372</v>
      </c>
      <c r="H19" s="141" t="s">
        <v>391</v>
      </c>
      <c r="I19" s="213">
        <f>'По разделам и подразделам'!F112</f>
        <v>304200</v>
      </c>
      <c r="J19" s="214">
        <f>'По разделам и подразделам'!K112</f>
        <v>0</v>
      </c>
      <c r="K19" s="397">
        <f>I19+J19</f>
        <v>304200</v>
      </c>
    </row>
    <row r="20" spans="1:11" ht="49.5" customHeight="1">
      <c r="A20" s="88" t="s">
        <v>435</v>
      </c>
      <c r="B20" s="140" t="s">
        <v>395</v>
      </c>
      <c r="C20" s="140" t="s">
        <v>295</v>
      </c>
      <c r="D20" s="140"/>
      <c r="E20" s="141"/>
      <c r="F20" s="142"/>
      <c r="G20" s="142"/>
      <c r="H20" s="141"/>
      <c r="I20" s="213">
        <f>I22</f>
        <v>307967.6</v>
      </c>
      <c r="J20" s="213">
        <f>J22</f>
        <v>0</v>
      </c>
      <c r="K20" s="213">
        <f>K22</f>
        <v>307967.6</v>
      </c>
    </row>
    <row r="21" spans="1:11" ht="101.25" customHeight="1" hidden="1">
      <c r="A21" s="64" t="s">
        <v>400</v>
      </c>
      <c r="B21" s="140" t="s">
        <v>395</v>
      </c>
      <c r="C21" s="140" t="s">
        <v>295</v>
      </c>
      <c r="D21" s="140"/>
      <c r="E21" s="141" t="s">
        <v>401</v>
      </c>
      <c r="F21" s="142" t="s">
        <v>290</v>
      </c>
      <c r="G21" s="142" t="s">
        <v>369</v>
      </c>
      <c r="H21" s="141" t="s">
        <v>371</v>
      </c>
      <c r="I21" s="213"/>
      <c r="J21" s="73"/>
      <c r="K21" s="9"/>
    </row>
    <row r="22" spans="1:11" ht="26.25" customHeight="1">
      <c r="A22" s="64" t="s">
        <v>281</v>
      </c>
      <c r="B22" s="140" t="s">
        <v>395</v>
      </c>
      <c r="C22" s="140" t="s">
        <v>295</v>
      </c>
      <c r="D22" s="140" t="s">
        <v>367</v>
      </c>
      <c r="E22" s="141"/>
      <c r="F22" s="142"/>
      <c r="G22" s="142"/>
      <c r="H22" s="141"/>
      <c r="I22" s="213">
        <f>I23+I24+I29</f>
        <v>307967.6</v>
      </c>
      <c r="J22" s="212">
        <f>J23+J24+J29</f>
        <v>0</v>
      </c>
      <c r="K22" s="212">
        <f>I22+J22</f>
        <v>307967.6</v>
      </c>
    </row>
    <row r="23" spans="1:11" ht="36" customHeight="1">
      <c r="A23" s="52" t="s">
        <v>191</v>
      </c>
      <c r="B23" s="143" t="s">
        <v>395</v>
      </c>
      <c r="C23" s="143" t="s">
        <v>295</v>
      </c>
      <c r="D23" s="143" t="s">
        <v>367</v>
      </c>
      <c r="E23" s="144" t="s">
        <v>200</v>
      </c>
      <c r="F23" s="145" t="s">
        <v>290</v>
      </c>
      <c r="G23" s="145" t="s">
        <v>369</v>
      </c>
      <c r="H23" s="144" t="s">
        <v>371</v>
      </c>
      <c r="I23" s="213">
        <v>197100</v>
      </c>
      <c r="J23" s="214">
        <f>'По разделам и подразделам'!K185</f>
        <v>0</v>
      </c>
      <c r="K23" s="397">
        <f>I23+J23</f>
        <v>197100</v>
      </c>
    </row>
    <row r="24" spans="1:11" ht="36" customHeight="1">
      <c r="A24" s="52" t="s">
        <v>444</v>
      </c>
      <c r="B24" s="143" t="s">
        <v>395</v>
      </c>
      <c r="C24" s="143" t="s">
        <v>295</v>
      </c>
      <c r="D24" s="143" t="s">
        <v>367</v>
      </c>
      <c r="E24" s="144" t="s">
        <v>403</v>
      </c>
      <c r="F24" s="145" t="s">
        <v>290</v>
      </c>
      <c r="G24" s="145" t="s">
        <v>369</v>
      </c>
      <c r="H24" s="144" t="s">
        <v>371</v>
      </c>
      <c r="I24" s="213">
        <v>50000</v>
      </c>
      <c r="J24" s="214">
        <f>'По разделам и подразделам'!K186</f>
        <v>0</v>
      </c>
      <c r="K24" s="397">
        <f>I24+J24</f>
        <v>50000</v>
      </c>
    </row>
    <row r="25" spans="1:11" ht="38.25" customHeight="1" hidden="1">
      <c r="A25" s="146" t="s">
        <v>402</v>
      </c>
      <c r="B25" s="140" t="s">
        <v>395</v>
      </c>
      <c r="C25" s="140" t="s">
        <v>295</v>
      </c>
      <c r="D25" s="140" t="s">
        <v>367</v>
      </c>
      <c r="E25" s="141" t="s">
        <v>403</v>
      </c>
      <c r="F25" s="142" t="s">
        <v>290</v>
      </c>
      <c r="G25" s="142" t="s">
        <v>369</v>
      </c>
      <c r="H25" s="141" t="s">
        <v>371</v>
      </c>
      <c r="I25" s="213"/>
      <c r="J25" s="78"/>
      <c r="K25" s="2"/>
    </row>
    <row r="26" spans="1:11" ht="114" customHeight="1" hidden="1">
      <c r="A26" s="88" t="s">
        <v>414</v>
      </c>
      <c r="B26" s="140" t="s">
        <v>395</v>
      </c>
      <c r="C26" s="140" t="s">
        <v>295</v>
      </c>
      <c r="D26" s="140" t="s">
        <v>367</v>
      </c>
      <c r="E26" s="141" t="s">
        <v>296</v>
      </c>
      <c r="F26" s="142" t="s">
        <v>290</v>
      </c>
      <c r="G26" s="142" t="s">
        <v>369</v>
      </c>
      <c r="H26" s="141" t="s">
        <v>371</v>
      </c>
      <c r="I26" s="213">
        <f>'[1]По разделам и подразделам'!F176</f>
        <v>0</v>
      </c>
      <c r="J26" s="78"/>
      <c r="K26" s="2"/>
    </row>
    <row r="27" spans="1:11" ht="37.5" customHeight="1" hidden="1">
      <c r="A27" s="88" t="s">
        <v>415</v>
      </c>
      <c r="B27" s="140" t="s">
        <v>395</v>
      </c>
      <c r="C27" s="140" t="s">
        <v>295</v>
      </c>
      <c r="D27" s="140" t="s">
        <v>367</v>
      </c>
      <c r="E27" s="141" t="s">
        <v>416</v>
      </c>
      <c r="F27" s="142" t="s">
        <v>290</v>
      </c>
      <c r="G27" s="142" t="s">
        <v>369</v>
      </c>
      <c r="H27" s="141" t="s">
        <v>371</v>
      </c>
      <c r="I27" s="213"/>
      <c r="J27" s="78"/>
      <c r="K27" s="2"/>
    </row>
    <row r="28" spans="1:11" ht="130.5" customHeight="1" hidden="1">
      <c r="A28" s="146" t="s">
        <v>417</v>
      </c>
      <c r="B28" s="140" t="s">
        <v>395</v>
      </c>
      <c r="C28" s="140" t="s">
        <v>295</v>
      </c>
      <c r="D28" s="140" t="s">
        <v>367</v>
      </c>
      <c r="E28" s="141" t="s">
        <v>297</v>
      </c>
      <c r="F28" s="142" t="s">
        <v>290</v>
      </c>
      <c r="G28" s="142" t="s">
        <v>369</v>
      </c>
      <c r="H28" s="141" t="s">
        <v>371</v>
      </c>
      <c r="I28" s="213">
        <f>'[1]По разделам и подразделам'!F188</f>
        <v>0</v>
      </c>
      <c r="J28" s="78"/>
      <c r="K28" s="2"/>
    </row>
    <row r="29" spans="1:11" ht="51.75" customHeight="1">
      <c r="A29" s="146" t="s">
        <v>418</v>
      </c>
      <c r="B29" s="140" t="s">
        <v>395</v>
      </c>
      <c r="C29" s="140" t="s">
        <v>295</v>
      </c>
      <c r="D29" s="140" t="s">
        <v>367</v>
      </c>
      <c r="E29" s="141" t="s">
        <v>201</v>
      </c>
      <c r="F29" s="142" t="s">
        <v>290</v>
      </c>
      <c r="G29" s="142" t="s">
        <v>369</v>
      </c>
      <c r="H29" s="141" t="s">
        <v>371</v>
      </c>
      <c r="I29" s="213">
        <f>'По разделам и подразделам'!F211</f>
        <v>60867.6</v>
      </c>
      <c r="J29" s="214">
        <f>'По разделам и подразделам'!K211</f>
        <v>0</v>
      </c>
      <c r="K29" s="397">
        <f>I29+J29</f>
        <v>60867.6</v>
      </c>
    </row>
    <row r="30" spans="1:11" ht="50.25" customHeight="1" hidden="1">
      <c r="A30" s="64" t="s">
        <v>442</v>
      </c>
      <c r="B30" s="140" t="s">
        <v>395</v>
      </c>
      <c r="C30" s="140">
        <v>7</v>
      </c>
      <c r="D30" s="140"/>
      <c r="E30" s="141"/>
      <c r="F30" s="142"/>
      <c r="G30" s="142"/>
      <c r="H30" s="141"/>
      <c r="I30" s="212">
        <f>I32</f>
        <v>10000</v>
      </c>
      <c r="J30" s="212">
        <f>J32</f>
        <v>0</v>
      </c>
      <c r="K30" s="212">
        <f>K32</f>
        <v>10000</v>
      </c>
    </row>
    <row r="31" spans="1:11" ht="30.75" customHeight="1" hidden="1">
      <c r="A31" s="64" t="s">
        <v>132</v>
      </c>
      <c r="B31" s="140" t="s">
        <v>395</v>
      </c>
      <c r="C31" s="140">
        <v>7</v>
      </c>
      <c r="D31" s="140" t="s">
        <v>367</v>
      </c>
      <c r="E31" s="141"/>
      <c r="F31" s="142"/>
      <c r="G31" s="142"/>
      <c r="H31" s="141"/>
      <c r="I31" s="212">
        <f>I32</f>
        <v>10000</v>
      </c>
      <c r="J31" s="212">
        <f>J32</f>
        <v>0</v>
      </c>
      <c r="K31" s="212">
        <f>K32</f>
        <v>10000</v>
      </c>
    </row>
    <row r="32" spans="1:11" ht="50.25" customHeight="1" hidden="1">
      <c r="A32" s="88" t="s">
        <v>419</v>
      </c>
      <c r="B32" s="140" t="s">
        <v>395</v>
      </c>
      <c r="C32" s="140">
        <v>7</v>
      </c>
      <c r="D32" s="140" t="s">
        <v>367</v>
      </c>
      <c r="E32" s="141" t="s">
        <v>201</v>
      </c>
      <c r="F32" s="142">
        <v>200</v>
      </c>
      <c r="G32" s="142" t="s">
        <v>371</v>
      </c>
      <c r="H32" s="141" t="s">
        <v>378</v>
      </c>
      <c r="I32" s="212">
        <f>'По разделам и подразделам'!F99</f>
        <v>10000</v>
      </c>
      <c r="J32" s="214">
        <f>'По разделам и подразделам'!K99</f>
        <v>0</v>
      </c>
      <c r="K32" s="397">
        <f>I32+J32</f>
        <v>10000</v>
      </c>
    </row>
    <row r="33" spans="1:11" ht="49.5" customHeight="1" hidden="1">
      <c r="A33" s="88" t="s">
        <v>140</v>
      </c>
      <c r="B33" s="140" t="s">
        <v>395</v>
      </c>
      <c r="C33" s="140" t="s">
        <v>420</v>
      </c>
      <c r="D33" s="140"/>
      <c r="E33" s="141"/>
      <c r="F33" s="142"/>
      <c r="G33" s="142"/>
      <c r="H33" s="141"/>
      <c r="I33" s="212">
        <f>I34</f>
        <v>0</v>
      </c>
      <c r="J33" s="73"/>
      <c r="K33" s="9"/>
    </row>
    <row r="34" spans="1:11" ht="50.25" customHeight="1" hidden="1">
      <c r="A34" s="87" t="s">
        <v>142</v>
      </c>
      <c r="B34" s="140" t="s">
        <v>395</v>
      </c>
      <c r="C34" s="140" t="s">
        <v>420</v>
      </c>
      <c r="D34" s="140" t="s">
        <v>367</v>
      </c>
      <c r="E34" s="141"/>
      <c r="F34" s="142"/>
      <c r="G34" s="142"/>
      <c r="H34" s="141"/>
      <c r="I34" s="212">
        <f>I35</f>
        <v>0</v>
      </c>
      <c r="J34" s="73"/>
      <c r="K34" s="9"/>
    </row>
    <row r="35" spans="1:11" ht="78.75" customHeight="1" hidden="1">
      <c r="A35" s="88" t="s">
        <v>421</v>
      </c>
      <c r="B35" s="140" t="s">
        <v>395</v>
      </c>
      <c r="C35" s="140" t="s">
        <v>420</v>
      </c>
      <c r="D35" s="140" t="s">
        <v>367</v>
      </c>
      <c r="E35" s="141" t="s">
        <v>201</v>
      </c>
      <c r="F35" s="142" t="s">
        <v>290</v>
      </c>
      <c r="G35" s="142" t="s">
        <v>372</v>
      </c>
      <c r="H35" s="141" t="s">
        <v>288</v>
      </c>
      <c r="I35" s="212"/>
      <c r="J35" s="73"/>
      <c r="K35" s="9"/>
    </row>
    <row r="36" spans="1:11" ht="84" customHeight="1" hidden="1">
      <c r="A36" s="88" t="s">
        <v>422</v>
      </c>
      <c r="B36" s="140" t="s">
        <v>395</v>
      </c>
      <c r="C36" s="140" t="s">
        <v>420</v>
      </c>
      <c r="D36" s="140"/>
      <c r="E36" s="141"/>
      <c r="F36" s="142"/>
      <c r="G36" s="142"/>
      <c r="H36" s="141"/>
      <c r="I36" s="212">
        <f>I37</f>
        <v>0</v>
      </c>
      <c r="J36" s="73"/>
      <c r="K36" s="9"/>
    </row>
    <row r="37" spans="1:11" ht="100.5" customHeight="1" hidden="1">
      <c r="A37" s="88"/>
      <c r="B37" s="140" t="s">
        <v>395</v>
      </c>
      <c r="C37" s="140"/>
      <c r="D37" s="140"/>
      <c r="E37" s="141"/>
      <c r="F37" s="142"/>
      <c r="G37" s="142"/>
      <c r="H37" s="141"/>
      <c r="I37" s="212"/>
      <c r="J37" s="73"/>
      <c r="K37" s="9"/>
    </row>
    <row r="38" spans="1:11" ht="65.25" customHeight="1">
      <c r="A38" s="77" t="s">
        <v>429</v>
      </c>
      <c r="B38" s="140" t="s">
        <v>395</v>
      </c>
      <c r="C38" s="140" t="s">
        <v>298</v>
      </c>
      <c r="D38" s="140"/>
      <c r="E38" s="141"/>
      <c r="F38" s="142"/>
      <c r="G38" s="142"/>
      <c r="H38" s="141"/>
      <c r="I38" s="212">
        <f>I39</f>
        <v>1730651</v>
      </c>
      <c r="J38" s="212">
        <f>J39</f>
        <v>2688</v>
      </c>
      <c r="K38" s="212">
        <f>K39</f>
        <v>1733339</v>
      </c>
    </row>
    <row r="39" spans="1:11" ht="44.25" customHeight="1">
      <c r="A39" s="63" t="s">
        <v>270</v>
      </c>
      <c r="B39" s="140" t="s">
        <v>395</v>
      </c>
      <c r="C39" s="140" t="s">
        <v>298</v>
      </c>
      <c r="D39" s="140" t="s">
        <v>367</v>
      </c>
      <c r="E39" s="141"/>
      <c r="F39" s="142"/>
      <c r="G39" s="142"/>
      <c r="H39" s="141"/>
      <c r="I39" s="212">
        <f>I40+I41+I42+I43+I44+I45+I46+I47+I48+I49</f>
        <v>1730651</v>
      </c>
      <c r="J39" s="212">
        <f>J40+J41+J42+J43+J44+J45+J46+J47+J48+J49</f>
        <v>2688</v>
      </c>
      <c r="K39" s="212">
        <f>K40+K41+K42+K43+K44+K45+K46+K47+K48+K49</f>
        <v>1733339</v>
      </c>
    </row>
    <row r="40" spans="1:11" ht="84" customHeight="1">
      <c r="A40" s="147" t="s">
        <v>193</v>
      </c>
      <c r="B40" s="140" t="s">
        <v>395</v>
      </c>
      <c r="C40" s="140" t="s">
        <v>298</v>
      </c>
      <c r="D40" s="140" t="s">
        <v>367</v>
      </c>
      <c r="E40" s="141" t="s">
        <v>202</v>
      </c>
      <c r="F40" s="142" t="s">
        <v>289</v>
      </c>
      <c r="G40" s="142" t="s">
        <v>367</v>
      </c>
      <c r="H40" s="141" t="s">
        <v>372</v>
      </c>
      <c r="I40" s="213">
        <f>'По разделам и подразделам'!F31</f>
        <v>1131100</v>
      </c>
      <c r="J40" s="214">
        <f>'По разделам и подразделам'!K31</f>
        <v>0</v>
      </c>
      <c r="K40" s="397">
        <f>I40+J40</f>
        <v>1131100</v>
      </c>
    </row>
    <row r="41" spans="1:11" ht="99" customHeight="1" hidden="1">
      <c r="A41" s="147" t="s">
        <v>194</v>
      </c>
      <c r="B41" s="140" t="s">
        <v>395</v>
      </c>
      <c r="C41" s="140" t="s">
        <v>298</v>
      </c>
      <c r="D41" s="140" t="s">
        <v>367</v>
      </c>
      <c r="E41" s="141" t="s">
        <v>203</v>
      </c>
      <c r="F41" s="142" t="s">
        <v>289</v>
      </c>
      <c r="G41" s="142" t="s">
        <v>367</v>
      </c>
      <c r="H41" s="141" t="s">
        <v>372</v>
      </c>
      <c r="I41" s="212"/>
      <c r="J41" s="78"/>
      <c r="K41" s="2"/>
    </row>
    <row r="42" spans="1:11" ht="67.5" customHeight="1">
      <c r="A42" s="147" t="s">
        <v>423</v>
      </c>
      <c r="B42" s="140" t="s">
        <v>395</v>
      </c>
      <c r="C42" s="140" t="s">
        <v>298</v>
      </c>
      <c r="D42" s="140" t="s">
        <v>367</v>
      </c>
      <c r="E42" s="141" t="s">
        <v>203</v>
      </c>
      <c r="F42" s="142" t="s">
        <v>290</v>
      </c>
      <c r="G42" s="142" t="s">
        <v>367</v>
      </c>
      <c r="H42" s="141" t="s">
        <v>372</v>
      </c>
      <c r="I42" s="213">
        <f>'По разделам и подразделам'!F35</f>
        <v>574551</v>
      </c>
      <c r="J42" s="214">
        <f>'По разделам и подразделам'!K35</f>
        <v>288</v>
      </c>
      <c r="K42" s="397">
        <f>I42+J42</f>
        <v>574839</v>
      </c>
    </row>
    <row r="43" spans="1:11" ht="52.5" customHeight="1">
      <c r="A43" s="147" t="s">
        <v>424</v>
      </c>
      <c r="B43" s="140" t="s">
        <v>395</v>
      </c>
      <c r="C43" s="140" t="s">
        <v>298</v>
      </c>
      <c r="D43" s="140" t="s">
        <v>367</v>
      </c>
      <c r="E43" s="141" t="s">
        <v>203</v>
      </c>
      <c r="F43" s="142" t="s">
        <v>291</v>
      </c>
      <c r="G43" s="142" t="s">
        <v>367</v>
      </c>
      <c r="H43" s="141" t="s">
        <v>372</v>
      </c>
      <c r="I43" s="213">
        <f>'По разделам и подразделам'!F37</f>
        <v>11000</v>
      </c>
      <c r="J43" s="214">
        <f>'По разделам и подразделам'!K37</f>
        <v>0</v>
      </c>
      <c r="K43" s="397">
        <f>I43+J43</f>
        <v>11000</v>
      </c>
    </row>
    <row r="44" spans="1:11" ht="69" customHeight="1">
      <c r="A44" s="64" t="s">
        <v>410</v>
      </c>
      <c r="B44" s="143" t="s">
        <v>395</v>
      </c>
      <c r="C44" s="143" t="s">
        <v>298</v>
      </c>
      <c r="D44" s="143" t="s">
        <v>367</v>
      </c>
      <c r="E44" s="144" t="s">
        <v>411</v>
      </c>
      <c r="F44" s="145" t="s">
        <v>290</v>
      </c>
      <c r="G44" s="145" t="s">
        <v>367</v>
      </c>
      <c r="H44" s="144" t="s">
        <v>99</v>
      </c>
      <c r="I44" s="213">
        <f>'По разделам и подразделам'!F72</f>
        <v>14000</v>
      </c>
      <c r="J44" s="214">
        <f>'По разделам и подразделам'!K72</f>
        <v>2400</v>
      </c>
      <c r="K44" s="397">
        <f>I44+J44</f>
        <v>16400</v>
      </c>
    </row>
    <row r="45" spans="1:11" ht="51" customHeight="1" hidden="1">
      <c r="A45" s="64" t="s">
        <v>17</v>
      </c>
      <c r="B45" s="143" t="s">
        <v>395</v>
      </c>
      <c r="C45" s="143" t="s">
        <v>298</v>
      </c>
      <c r="D45" s="143" t="s">
        <v>367</v>
      </c>
      <c r="E45" s="144" t="s">
        <v>214</v>
      </c>
      <c r="F45" s="145" t="s">
        <v>290</v>
      </c>
      <c r="G45" s="145" t="s">
        <v>367</v>
      </c>
      <c r="H45" s="144" t="s">
        <v>99</v>
      </c>
      <c r="I45" s="213"/>
      <c r="J45" s="73"/>
      <c r="K45" s="9"/>
    </row>
    <row r="46" spans="1:11" ht="62.25" customHeight="1" hidden="1">
      <c r="A46" s="148" t="s">
        <v>0</v>
      </c>
      <c r="B46" s="143" t="s">
        <v>395</v>
      </c>
      <c r="C46" s="143" t="s">
        <v>298</v>
      </c>
      <c r="D46" s="143" t="s">
        <v>367</v>
      </c>
      <c r="E46" s="144" t="s">
        <v>1</v>
      </c>
      <c r="F46" s="145" t="s">
        <v>290</v>
      </c>
      <c r="G46" s="145" t="s">
        <v>367</v>
      </c>
      <c r="H46" s="144" t="s">
        <v>99</v>
      </c>
      <c r="I46" s="213"/>
      <c r="J46" s="73"/>
      <c r="K46" s="9"/>
    </row>
    <row r="47" spans="1:11" ht="34.5" customHeight="1" hidden="1">
      <c r="A47" s="148" t="s">
        <v>2</v>
      </c>
      <c r="B47" s="143" t="s">
        <v>395</v>
      </c>
      <c r="C47" s="143" t="s">
        <v>298</v>
      </c>
      <c r="D47" s="143" t="s">
        <v>367</v>
      </c>
      <c r="E47" s="144" t="s">
        <v>3</v>
      </c>
      <c r="F47" s="145" t="s">
        <v>290</v>
      </c>
      <c r="G47" s="145" t="s">
        <v>367</v>
      </c>
      <c r="H47" s="144" t="s">
        <v>99</v>
      </c>
      <c r="I47" s="213"/>
      <c r="J47" s="73"/>
      <c r="K47" s="9"/>
    </row>
    <row r="48" spans="1:11" ht="50.25" customHeight="1" hidden="1">
      <c r="A48" s="148" t="s">
        <v>4</v>
      </c>
      <c r="B48" s="143" t="s">
        <v>395</v>
      </c>
      <c r="C48" s="143" t="s">
        <v>298</v>
      </c>
      <c r="D48" s="143" t="s">
        <v>367</v>
      </c>
      <c r="E48" s="144" t="s">
        <v>5</v>
      </c>
      <c r="F48" s="145" t="s">
        <v>290</v>
      </c>
      <c r="G48" s="145" t="s">
        <v>367</v>
      </c>
      <c r="H48" s="144" t="s">
        <v>99</v>
      </c>
      <c r="I48" s="213"/>
      <c r="J48" s="73"/>
      <c r="K48" s="9"/>
    </row>
    <row r="49" spans="1:11" ht="51.75" customHeight="1" hidden="1">
      <c r="A49" s="148" t="s">
        <v>6</v>
      </c>
      <c r="B49" s="143" t="s">
        <v>395</v>
      </c>
      <c r="C49" s="143" t="s">
        <v>298</v>
      </c>
      <c r="D49" s="143" t="s">
        <v>367</v>
      </c>
      <c r="E49" s="144" t="s">
        <v>7</v>
      </c>
      <c r="F49" s="145" t="s">
        <v>290</v>
      </c>
      <c r="G49" s="145" t="s">
        <v>367</v>
      </c>
      <c r="H49" s="144" t="s">
        <v>99</v>
      </c>
      <c r="I49" s="213"/>
      <c r="J49" s="73"/>
      <c r="K49" s="9"/>
    </row>
    <row r="50" spans="1:11" ht="34.5" customHeight="1">
      <c r="A50" s="147" t="s">
        <v>443</v>
      </c>
      <c r="B50" s="140" t="s">
        <v>395</v>
      </c>
      <c r="C50" s="140" t="s">
        <v>299</v>
      </c>
      <c r="D50" s="140"/>
      <c r="E50" s="141"/>
      <c r="F50" s="142"/>
      <c r="G50" s="142"/>
      <c r="H50" s="141"/>
      <c r="I50" s="213">
        <f>I51</f>
        <v>1000000</v>
      </c>
      <c r="J50" s="212">
        <f>J51</f>
        <v>0</v>
      </c>
      <c r="K50" s="212">
        <f>K51</f>
        <v>1000000</v>
      </c>
    </row>
    <row r="51" spans="1:11" ht="34.5" customHeight="1">
      <c r="A51" s="64" t="s">
        <v>283</v>
      </c>
      <c r="B51" s="140" t="s">
        <v>395</v>
      </c>
      <c r="C51" s="140" t="s">
        <v>299</v>
      </c>
      <c r="D51" s="140" t="s">
        <v>367</v>
      </c>
      <c r="E51" s="141"/>
      <c r="F51" s="142"/>
      <c r="G51" s="142"/>
      <c r="H51" s="141"/>
      <c r="I51" s="213">
        <f>I52+I53</f>
        <v>1000000</v>
      </c>
      <c r="J51" s="212">
        <f>J52+J53</f>
        <v>0</v>
      </c>
      <c r="K51" s="212">
        <f>K52+K53</f>
        <v>1000000</v>
      </c>
    </row>
    <row r="52" spans="1:11" ht="51" customHeight="1">
      <c r="A52" s="147" t="s">
        <v>204</v>
      </c>
      <c r="B52" s="140" t="s">
        <v>395</v>
      </c>
      <c r="C52" s="140" t="s">
        <v>299</v>
      </c>
      <c r="D52" s="140" t="s">
        <v>367</v>
      </c>
      <c r="E52" s="141" t="s">
        <v>205</v>
      </c>
      <c r="F52" s="142" t="s">
        <v>336</v>
      </c>
      <c r="G52" s="142" t="s">
        <v>368</v>
      </c>
      <c r="H52" s="141" t="s">
        <v>367</v>
      </c>
      <c r="I52" s="213">
        <f>'По разделам и подразделам'!F225</f>
        <v>1000000</v>
      </c>
      <c r="J52" s="214">
        <f>'По разделам и подразделам'!K225</f>
        <v>0</v>
      </c>
      <c r="K52" s="397">
        <f>I52+J52</f>
        <v>1000000</v>
      </c>
    </row>
    <row r="53" spans="1:11" ht="51" customHeight="1" hidden="1">
      <c r="A53" s="147" t="s">
        <v>8</v>
      </c>
      <c r="B53" s="140" t="s">
        <v>395</v>
      </c>
      <c r="C53" s="140" t="s">
        <v>299</v>
      </c>
      <c r="D53" s="140" t="s">
        <v>367</v>
      </c>
      <c r="E53" s="141" t="s">
        <v>201</v>
      </c>
      <c r="F53" s="142" t="s">
        <v>336</v>
      </c>
      <c r="G53" s="142" t="s">
        <v>368</v>
      </c>
      <c r="H53" s="141" t="s">
        <v>367</v>
      </c>
      <c r="I53" s="213"/>
      <c r="J53" s="73"/>
      <c r="K53" s="9"/>
    </row>
    <row r="54" spans="1:11" ht="51" customHeight="1">
      <c r="A54" s="87" t="s">
        <v>432</v>
      </c>
      <c r="B54" s="140" t="s">
        <v>395</v>
      </c>
      <c r="C54" s="140" t="s">
        <v>30</v>
      </c>
      <c r="D54" s="140"/>
      <c r="E54" s="141"/>
      <c r="F54" s="142"/>
      <c r="G54" s="142"/>
      <c r="H54" s="141"/>
      <c r="I54" s="213">
        <f aca="true" t="shared" si="1" ref="I54:K55">I55</f>
        <v>0</v>
      </c>
      <c r="J54" s="213">
        <f t="shared" si="1"/>
        <v>73500</v>
      </c>
      <c r="K54" s="213">
        <f t="shared" si="1"/>
        <v>73500</v>
      </c>
    </row>
    <row r="55" spans="1:11" ht="54" customHeight="1">
      <c r="A55" s="87" t="s">
        <v>343</v>
      </c>
      <c r="B55" s="140" t="s">
        <v>395</v>
      </c>
      <c r="C55" s="140" t="s">
        <v>30</v>
      </c>
      <c r="D55" s="140" t="s">
        <v>367</v>
      </c>
      <c r="E55" s="141" t="s">
        <v>31</v>
      </c>
      <c r="F55" s="142"/>
      <c r="G55" s="142"/>
      <c r="H55" s="141"/>
      <c r="I55" s="213">
        <f t="shared" si="1"/>
        <v>0</v>
      </c>
      <c r="J55" s="213">
        <f t="shared" si="1"/>
        <v>73500</v>
      </c>
      <c r="K55" s="213">
        <f t="shared" si="1"/>
        <v>73500</v>
      </c>
    </row>
    <row r="56" spans="1:11" ht="97.5" customHeight="1">
      <c r="A56" s="87" t="s">
        <v>32</v>
      </c>
      <c r="B56" s="140" t="s">
        <v>395</v>
      </c>
      <c r="C56" s="140" t="s">
        <v>30</v>
      </c>
      <c r="D56" s="140" t="s">
        <v>367</v>
      </c>
      <c r="E56" s="141" t="s">
        <v>33</v>
      </c>
      <c r="F56" s="142" t="s">
        <v>290</v>
      </c>
      <c r="G56" s="142" t="s">
        <v>372</v>
      </c>
      <c r="H56" s="141" t="s">
        <v>288</v>
      </c>
      <c r="I56" s="213">
        <f>'По разделам и подразделам'!F132</f>
        <v>0</v>
      </c>
      <c r="J56" s="214">
        <f>'По разделам и подразделам'!K132</f>
        <v>73500</v>
      </c>
      <c r="K56" s="397">
        <f>I56+J56</f>
        <v>73500</v>
      </c>
    </row>
    <row r="57" spans="1:11" ht="22.5" customHeight="1">
      <c r="A57" s="149" t="s">
        <v>300</v>
      </c>
      <c r="B57" s="140"/>
      <c r="C57" s="140"/>
      <c r="D57" s="140"/>
      <c r="E57" s="141"/>
      <c r="F57" s="142"/>
      <c r="G57" s="142"/>
      <c r="H57" s="141"/>
      <c r="I57" s="211">
        <f>I14+I17+I20+I38+I50</f>
        <v>3351818.6</v>
      </c>
      <c r="J57" s="211">
        <f>J50+J38+J33+J30+J20+J17+J14+J54</f>
        <v>76188</v>
      </c>
      <c r="K57" s="211">
        <f>K14+K17+K20+K38+K50+K54</f>
        <v>3428006.6</v>
      </c>
    </row>
    <row r="58" spans="1:11" ht="42.75" customHeight="1">
      <c r="A58" s="150" t="s">
        <v>9</v>
      </c>
      <c r="B58" s="137" t="s">
        <v>86</v>
      </c>
      <c r="C58" s="140"/>
      <c r="D58" s="140"/>
      <c r="E58" s="141"/>
      <c r="F58" s="142"/>
      <c r="G58" s="142"/>
      <c r="H58" s="141"/>
      <c r="I58" s="211">
        <f>I59+I65</f>
        <v>833481.4</v>
      </c>
      <c r="J58" s="211">
        <f>J59+J65</f>
        <v>0</v>
      </c>
      <c r="K58" s="211">
        <f>K59+K65</f>
        <v>833481.4</v>
      </c>
    </row>
    <row r="59" spans="1:11" ht="36.75" customHeight="1">
      <c r="A59" s="147" t="s">
        <v>266</v>
      </c>
      <c r="B59" s="140" t="s">
        <v>86</v>
      </c>
      <c r="C59" s="140" t="s">
        <v>301</v>
      </c>
      <c r="D59" s="140"/>
      <c r="E59" s="141"/>
      <c r="F59" s="142"/>
      <c r="G59" s="142"/>
      <c r="H59" s="141"/>
      <c r="I59" s="212">
        <f>I60</f>
        <v>704300</v>
      </c>
      <c r="J59" s="212">
        <f>J60</f>
        <v>0</v>
      </c>
      <c r="K59" s="212">
        <f>K60</f>
        <v>704300</v>
      </c>
    </row>
    <row r="60" spans="1:11" ht="68.25" customHeight="1">
      <c r="A60" s="147" t="s">
        <v>209</v>
      </c>
      <c r="B60" s="140" t="s">
        <v>86</v>
      </c>
      <c r="C60" s="140" t="s">
        <v>301</v>
      </c>
      <c r="D60" s="140" t="s">
        <v>101</v>
      </c>
      <c r="E60" s="141" t="s">
        <v>413</v>
      </c>
      <c r="F60" s="142" t="s">
        <v>289</v>
      </c>
      <c r="G60" s="142" t="s">
        <v>367</v>
      </c>
      <c r="H60" s="141" t="s">
        <v>370</v>
      </c>
      <c r="I60" s="212">
        <f>'По разделам и подразделам'!F15</f>
        <v>704300</v>
      </c>
      <c r="J60" s="214">
        <f>'По разделам и подразделам'!K15</f>
        <v>0</v>
      </c>
      <c r="K60" s="397">
        <f>I60+J60</f>
        <v>704300</v>
      </c>
    </row>
    <row r="61" spans="1:11" ht="27.75" customHeight="1" hidden="1">
      <c r="A61" s="147" t="s">
        <v>10</v>
      </c>
      <c r="B61" s="140" t="s">
        <v>86</v>
      </c>
      <c r="C61" s="140" t="s">
        <v>11</v>
      </c>
      <c r="D61" s="140"/>
      <c r="E61" s="141"/>
      <c r="F61" s="142"/>
      <c r="G61" s="142"/>
      <c r="H61" s="141"/>
      <c r="I61" s="212">
        <f>I62</f>
        <v>0</v>
      </c>
      <c r="J61" s="78"/>
      <c r="K61" s="2"/>
    </row>
    <row r="62" spans="1:11" ht="51" customHeight="1" hidden="1">
      <c r="A62" s="147" t="s">
        <v>12</v>
      </c>
      <c r="B62" s="140" t="s">
        <v>86</v>
      </c>
      <c r="C62" s="140" t="s">
        <v>11</v>
      </c>
      <c r="D62" s="140" t="s">
        <v>101</v>
      </c>
      <c r="E62" s="141" t="s">
        <v>14</v>
      </c>
      <c r="F62" s="142" t="s">
        <v>291</v>
      </c>
      <c r="G62" s="142" t="s">
        <v>367</v>
      </c>
      <c r="H62" s="141" t="s">
        <v>387</v>
      </c>
      <c r="I62" s="212"/>
      <c r="J62" s="78"/>
      <c r="K62" s="2"/>
    </row>
    <row r="63" spans="1:11" ht="21.75" customHeight="1" hidden="1">
      <c r="A63" s="147" t="s">
        <v>114</v>
      </c>
      <c r="B63" s="140" t="s">
        <v>86</v>
      </c>
      <c r="C63" s="140" t="s">
        <v>11</v>
      </c>
      <c r="D63" s="140"/>
      <c r="E63" s="141"/>
      <c r="F63" s="142"/>
      <c r="G63" s="142"/>
      <c r="H63" s="141"/>
      <c r="I63" s="212">
        <f>I64</f>
        <v>40000</v>
      </c>
      <c r="J63" s="212">
        <f>J64</f>
        <v>48000</v>
      </c>
      <c r="K63" s="212">
        <f>K64</f>
        <v>88000</v>
      </c>
    </row>
    <row r="64" spans="1:11" ht="36.75" customHeight="1" hidden="1">
      <c r="A64" s="147" t="s">
        <v>412</v>
      </c>
      <c r="B64" s="140" t="s">
        <v>86</v>
      </c>
      <c r="C64" s="140" t="s">
        <v>11</v>
      </c>
      <c r="D64" s="140" t="s">
        <v>101</v>
      </c>
      <c r="E64" s="141" t="s">
        <v>14</v>
      </c>
      <c r="F64" s="142" t="s">
        <v>291</v>
      </c>
      <c r="G64" s="142" t="s">
        <v>367</v>
      </c>
      <c r="H64" s="141" t="s">
        <v>387</v>
      </c>
      <c r="I64" s="212">
        <f>'По разделам и подразделам'!F60</f>
        <v>40000</v>
      </c>
      <c r="J64" s="214">
        <f>'По разделам и подразделам'!K60</f>
        <v>48000</v>
      </c>
      <c r="K64" s="397">
        <f>I64+J64</f>
        <v>88000</v>
      </c>
    </row>
    <row r="65" spans="1:11" ht="24.75" customHeight="1">
      <c r="A65" s="147" t="s">
        <v>277</v>
      </c>
      <c r="B65" s="140" t="s">
        <v>86</v>
      </c>
      <c r="C65" s="140" t="s">
        <v>303</v>
      </c>
      <c r="D65" s="140"/>
      <c r="E65" s="141"/>
      <c r="F65" s="142"/>
      <c r="G65" s="142"/>
      <c r="H65" s="141"/>
      <c r="I65" s="212">
        <f>I66+I67+I68+I69+I72+I73</f>
        <v>129181.4</v>
      </c>
      <c r="J65" s="212">
        <f>J66+J67+J68+J69+J72+J73</f>
        <v>0</v>
      </c>
      <c r="K65" s="212">
        <f>K66+K67+K68+K69+K72+K73</f>
        <v>129181.4</v>
      </c>
    </row>
    <row r="66" spans="1:11" ht="81" customHeight="1">
      <c r="A66" s="147" t="s">
        <v>15</v>
      </c>
      <c r="B66" s="140" t="s">
        <v>86</v>
      </c>
      <c r="C66" s="140" t="s">
        <v>303</v>
      </c>
      <c r="D66" s="140" t="s">
        <v>101</v>
      </c>
      <c r="E66" s="141" t="s">
        <v>206</v>
      </c>
      <c r="F66" s="142" t="s">
        <v>92</v>
      </c>
      <c r="G66" s="142" t="s">
        <v>367</v>
      </c>
      <c r="H66" s="141" t="s">
        <v>371</v>
      </c>
      <c r="I66" s="212">
        <f>'По разделам и подразделам'!F24</f>
        <v>8400</v>
      </c>
      <c r="J66" s="214">
        <f>'По разделам и подразделам'!K24</f>
        <v>0</v>
      </c>
      <c r="K66" s="397">
        <f>I66+J66</f>
        <v>8400</v>
      </c>
    </row>
    <row r="67" spans="1:11" ht="81" customHeight="1">
      <c r="A67" s="147" t="s">
        <v>195</v>
      </c>
      <c r="B67" s="140" t="s">
        <v>86</v>
      </c>
      <c r="C67" s="140" t="s">
        <v>303</v>
      </c>
      <c r="D67" s="140" t="s">
        <v>101</v>
      </c>
      <c r="E67" s="141" t="s">
        <v>196</v>
      </c>
      <c r="F67" s="142" t="s">
        <v>92</v>
      </c>
      <c r="G67" s="142" t="s">
        <v>367</v>
      </c>
      <c r="H67" s="141" t="s">
        <v>372</v>
      </c>
      <c r="I67" s="212">
        <f>'По разделам и подразделам'!F46</f>
        <v>34000</v>
      </c>
      <c r="J67" s="214">
        <f>'По разделам и подразделам'!K46</f>
        <v>0</v>
      </c>
      <c r="K67" s="397">
        <f>I67+J67</f>
        <v>34000</v>
      </c>
    </row>
    <row r="68" spans="1:11" ht="83.25" customHeight="1" hidden="1">
      <c r="A68" s="64" t="s">
        <v>210</v>
      </c>
      <c r="B68" s="140" t="s">
        <v>86</v>
      </c>
      <c r="C68" s="140" t="s">
        <v>303</v>
      </c>
      <c r="D68" s="140" t="s">
        <v>101</v>
      </c>
      <c r="E68" s="141" t="s">
        <v>212</v>
      </c>
      <c r="F68" s="142" t="s">
        <v>92</v>
      </c>
      <c r="G68" s="142" t="s">
        <v>367</v>
      </c>
      <c r="H68" s="141" t="s">
        <v>88</v>
      </c>
      <c r="I68" s="212"/>
      <c r="J68" s="78"/>
      <c r="K68" s="2"/>
    </row>
    <row r="69" spans="1:11" ht="82.5" customHeight="1">
      <c r="A69" s="147" t="s">
        <v>211</v>
      </c>
      <c r="B69" s="140" t="s">
        <v>86</v>
      </c>
      <c r="C69" s="140" t="s">
        <v>303</v>
      </c>
      <c r="D69" s="140" t="s">
        <v>101</v>
      </c>
      <c r="E69" s="141" t="s">
        <v>207</v>
      </c>
      <c r="F69" s="142" t="s">
        <v>92</v>
      </c>
      <c r="G69" s="142" t="s">
        <v>367</v>
      </c>
      <c r="H69" s="141" t="s">
        <v>88</v>
      </c>
      <c r="I69" s="212">
        <f>'По разделам и подразделам'!F54</f>
        <v>6081.4</v>
      </c>
      <c r="J69" s="214">
        <f>'По разделам и подразделам'!K54</f>
        <v>0</v>
      </c>
      <c r="K69" s="397">
        <f>I69+J69</f>
        <v>6081.4</v>
      </c>
    </row>
    <row r="70" spans="1:11" ht="21.75" customHeight="1" hidden="1">
      <c r="A70" s="147" t="s">
        <v>114</v>
      </c>
      <c r="B70" s="140" t="s">
        <v>86</v>
      </c>
      <c r="C70" s="140" t="s">
        <v>11</v>
      </c>
      <c r="D70" s="140"/>
      <c r="E70" s="141"/>
      <c r="F70" s="142"/>
      <c r="G70" s="142"/>
      <c r="H70" s="141"/>
      <c r="I70" s="212">
        <f>I71</f>
        <v>0</v>
      </c>
      <c r="J70" s="78"/>
      <c r="K70" s="2"/>
    </row>
    <row r="71" spans="1:11" ht="21" customHeight="1" hidden="1">
      <c r="A71" s="147" t="s">
        <v>13</v>
      </c>
      <c r="B71" s="140" t="s">
        <v>86</v>
      </c>
      <c r="C71" s="140" t="s">
        <v>11</v>
      </c>
      <c r="D71" s="140" t="s">
        <v>101</v>
      </c>
      <c r="E71" s="141" t="s">
        <v>14</v>
      </c>
      <c r="F71" s="142" t="s">
        <v>291</v>
      </c>
      <c r="G71" s="142" t="s">
        <v>367</v>
      </c>
      <c r="H71" s="141" t="s">
        <v>387</v>
      </c>
      <c r="I71" s="212"/>
      <c r="J71" s="78"/>
      <c r="K71" s="2"/>
    </row>
    <row r="72" spans="1:11" ht="66.75" customHeight="1">
      <c r="A72" s="147" t="s">
        <v>197</v>
      </c>
      <c r="B72" s="140" t="s">
        <v>86</v>
      </c>
      <c r="C72" s="140" t="s">
        <v>303</v>
      </c>
      <c r="D72" s="140" t="s">
        <v>101</v>
      </c>
      <c r="E72" s="141" t="s">
        <v>208</v>
      </c>
      <c r="F72" s="142" t="s">
        <v>289</v>
      </c>
      <c r="G72" s="142" t="s">
        <v>370</v>
      </c>
      <c r="H72" s="141" t="s">
        <v>371</v>
      </c>
      <c r="I72" s="212">
        <f>'По разделам и подразделам'!F83</f>
        <v>70800</v>
      </c>
      <c r="J72" s="214">
        <f>'По разделам и подразделам'!K83</f>
        <v>0</v>
      </c>
      <c r="K72" s="397">
        <f>I72+J72</f>
        <v>70800</v>
      </c>
    </row>
    <row r="73" spans="1:11" ht="50.25" customHeight="1">
      <c r="A73" s="147" t="s">
        <v>198</v>
      </c>
      <c r="B73" s="140" t="s">
        <v>86</v>
      </c>
      <c r="C73" s="140" t="s">
        <v>303</v>
      </c>
      <c r="D73" s="140" t="s">
        <v>101</v>
      </c>
      <c r="E73" s="141" t="s">
        <v>208</v>
      </c>
      <c r="F73" s="142" t="s">
        <v>290</v>
      </c>
      <c r="G73" s="142" t="s">
        <v>370</v>
      </c>
      <c r="H73" s="141" t="s">
        <v>371</v>
      </c>
      <c r="I73" s="212">
        <f>'По разделам и подразделам'!F85</f>
        <v>9900</v>
      </c>
      <c r="J73" s="214">
        <f>'По разделам и подразделам'!K85</f>
        <v>0</v>
      </c>
      <c r="K73" s="397">
        <f>I73+J73</f>
        <v>9900</v>
      </c>
    </row>
    <row r="74" spans="1:11" ht="25.5" customHeight="1">
      <c r="A74" s="151" t="s">
        <v>304</v>
      </c>
      <c r="B74" s="137"/>
      <c r="C74" s="137"/>
      <c r="D74" s="137"/>
      <c r="E74" s="138"/>
      <c r="F74" s="139"/>
      <c r="G74" s="139"/>
      <c r="H74" s="138"/>
      <c r="I74" s="211">
        <f>I57+I58</f>
        <v>4185300</v>
      </c>
      <c r="J74" s="211">
        <f>J57+J58</f>
        <v>76188</v>
      </c>
      <c r="K74" s="211">
        <f>K57+K58</f>
        <v>4261488</v>
      </c>
    </row>
    <row r="75" spans="2:8" ht="12.75">
      <c r="B75" s="152"/>
      <c r="C75" s="152"/>
      <c r="D75" s="152"/>
      <c r="E75" s="152"/>
      <c r="F75" s="152"/>
      <c r="G75" s="152"/>
      <c r="H75" s="152"/>
    </row>
    <row r="76" spans="2:8" ht="12.75">
      <c r="B76" s="152"/>
      <c r="C76" s="152"/>
      <c r="D76" s="152"/>
      <c r="E76" s="152"/>
      <c r="F76" s="152"/>
      <c r="G76" s="152"/>
      <c r="H76" s="152"/>
    </row>
    <row r="77" spans="2:8" ht="12.75">
      <c r="B77" s="152"/>
      <c r="C77" s="152"/>
      <c r="D77" s="152"/>
      <c r="E77" s="152"/>
      <c r="F77" s="152"/>
      <c r="G77" s="152"/>
      <c r="H77" s="152"/>
    </row>
    <row r="78" spans="2:8" ht="12.75">
      <c r="B78" s="152"/>
      <c r="C78" s="152"/>
      <c r="D78" s="152"/>
      <c r="E78" s="152"/>
      <c r="F78" s="152"/>
      <c r="G78" s="152"/>
      <c r="H78" s="152"/>
    </row>
    <row r="79" spans="2:8" ht="12.75">
      <c r="B79" s="152"/>
      <c r="C79" s="152"/>
      <c r="D79" s="152"/>
      <c r="E79" s="152"/>
      <c r="F79" s="152"/>
      <c r="G79" s="152"/>
      <c r="H79" s="152"/>
    </row>
    <row r="80" spans="2:8" ht="12.75">
      <c r="B80" s="152"/>
      <c r="C80" s="152"/>
      <c r="D80" s="152"/>
      <c r="E80" s="152"/>
      <c r="F80" s="152"/>
      <c r="G80" s="152"/>
      <c r="H80" s="152"/>
    </row>
    <row r="81" spans="2:8" ht="12.75">
      <c r="B81" s="152"/>
      <c r="C81" s="152"/>
      <c r="D81" s="152"/>
      <c r="E81" s="152"/>
      <c r="F81" s="152"/>
      <c r="G81" s="152"/>
      <c r="H81" s="152"/>
    </row>
    <row r="82" spans="2:8" ht="12.75">
      <c r="B82" s="152"/>
      <c r="C82" s="152"/>
      <c r="D82" s="152"/>
      <c r="E82" s="152"/>
      <c r="F82" s="152"/>
      <c r="G82" s="152"/>
      <c r="H82" s="152"/>
    </row>
    <row r="83" spans="2:8" ht="12.75">
      <c r="B83" s="152"/>
      <c r="C83" s="152"/>
      <c r="D83" s="152"/>
      <c r="E83" s="152"/>
      <c r="F83" s="152"/>
      <c r="G83" s="152"/>
      <c r="H83" s="152"/>
    </row>
    <row r="84" spans="2:8" ht="12.75">
      <c r="B84" s="152"/>
      <c r="C84" s="152"/>
      <c r="D84" s="152"/>
      <c r="E84" s="152"/>
      <c r="F84" s="152"/>
      <c r="G84" s="152"/>
      <c r="H84" s="152"/>
    </row>
    <row r="85" spans="2:8" ht="12.75">
      <c r="B85" s="152"/>
      <c r="C85" s="152"/>
      <c r="D85" s="152"/>
      <c r="E85" s="152"/>
      <c r="F85" s="152"/>
      <c r="G85" s="152"/>
      <c r="H85" s="152"/>
    </row>
    <row r="86" spans="2:8" ht="12.75">
      <c r="B86" s="152"/>
      <c r="C86" s="152"/>
      <c r="D86" s="152"/>
      <c r="E86" s="152"/>
      <c r="F86" s="152"/>
      <c r="G86" s="152"/>
      <c r="H86" s="152"/>
    </row>
    <row r="87" spans="2:8" ht="12.75">
      <c r="B87" s="152"/>
      <c r="C87" s="152"/>
      <c r="D87" s="152"/>
      <c r="E87" s="152"/>
      <c r="F87" s="152"/>
      <c r="G87" s="152"/>
      <c r="H87" s="152"/>
    </row>
    <row r="88" spans="2:8" ht="12.75">
      <c r="B88" s="152"/>
      <c r="C88" s="152"/>
      <c r="D88" s="152"/>
      <c r="E88" s="152"/>
      <c r="F88" s="152"/>
      <c r="G88" s="152"/>
      <c r="H88" s="152"/>
    </row>
    <row r="89" spans="2:8" ht="12.75">
      <c r="B89" s="152"/>
      <c r="C89" s="152"/>
      <c r="D89" s="152"/>
      <c r="E89" s="152"/>
      <c r="F89" s="152"/>
      <c r="G89" s="152"/>
      <c r="H89" s="152"/>
    </row>
    <row r="90" spans="2:8" ht="12.75">
      <c r="B90" s="152"/>
      <c r="C90" s="152"/>
      <c r="D90" s="152"/>
      <c r="E90" s="152"/>
      <c r="F90" s="152"/>
      <c r="G90" s="152"/>
      <c r="H90" s="152"/>
    </row>
    <row r="91" spans="2:8" ht="12.75">
      <c r="B91" s="152"/>
      <c r="C91" s="152"/>
      <c r="D91" s="152"/>
      <c r="E91" s="152"/>
      <c r="F91" s="152"/>
      <c r="G91" s="152"/>
      <c r="H91" s="152"/>
    </row>
    <row r="92" spans="2:8" ht="12.75">
      <c r="B92" s="152"/>
      <c r="C92" s="152"/>
      <c r="D92" s="152"/>
      <c r="E92" s="152"/>
      <c r="F92" s="152"/>
      <c r="G92" s="152"/>
      <c r="H92" s="152"/>
    </row>
    <row r="93" spans="2:8" ht="12.75">
      <c r="B93" s="152"/>
      <c r="C93" s="152"/>
      <c r="D93" s="152"/>
      <c r="E93" s="152"/>
      <c r="F93" s="152"/>
      <c r="G93" s="152"/>
      <c r="H93" s="152"/>
    </row>
    <row r="94" spans="2:8" ht="12.75">
      <c r="B94" s="152"/>
      <c r="C94" s="152"/>
      <c r="D94" s="152"/>
      <c r="E94" s="152"/>
      <c r="F94" s="152"/>
      <c r="G94" s="152"/>
      <c r="H94" s="152"/>
    </row>
    <row r="95" spans="2:8" ht="12.75">
      <c r="B95" s="152"/>
      <c r="C95" s="152"/>
      <c r="D95" s="152"/>
      <c r="E95" s="152"/>
      <c r="F95" s="152"/>
      <c r="G95" s="152"/>
      <c r="H95" s="152"/>
    </row>
    <row r="96" spans="2:8" ht="12.75">
      <c r="B96" s="152"/>
      <c r="C96" s="152"/>
      <c r="D96" s="152"/>
      <c r="E96" s="152"/>
      <c r="F96" s="152"/>
      <c r="G96" s="152"/>
      <c r="H96" s="152"/>
    </row>
    <row r="97" spans="2:8" ht="12.75">
      <c r="B97" s="152"/>
      <c r="C97" s="152"/>
      <c r="D97" s="152"/>
      <c r="E97" s="152"/>
      <c r="F97" s="152"/>
      <c r="G97" s="152"/>
      <c r="H97" s="152"/>
    </row>
    <row r="98" spans="2:8" ht="12.75">
      <c r="B98" s="152"/>
      <c r="C98" s="152"/>
      <c r="D98" s="152"/>
      <c r="E98" s="152"/>
      <c r="F98" s="152"/>
      <c r="G98" s="152"/>
      <c r="H98" s="152"/>
    </row>
    <row r="99" spans="2:8" ht="12.75">
      <c r="B99" s="152"/>
      <c r="C99" s="152"/>
      <c r="D99" s="152"/>
      <c r="E99" s="152"/>
      <c r="F99" s="152"/>
      <c r="G99" s="152"/>
      <c r="H99" s="152"/>
    </row>
    <row r="100" spans="2:8" ht="12.75">
      <c r="B100" s="152"/>
      <c r="C100" s="152"/>
      <c r="D100" s="152"/>
      <c r="E100" s="152"/>
      <c r="F100" s="152"/>
      <c r="G100" s="152"/>
      <c r="H100" s="152"/>
    </row>
    <row r="101" spans="2:8" ht="12.75">
      <c r="B101" s="152"/>
      <c r="C101" s="152"/>
      <c r="D101" s="152"/>
      <c r="E101" s="152"/>
      <c r="F101" s="152"/>
      <c r="G101" s="152"/>
      <c r="H101" s="152"/>
    </row>
    <row r="102" spans="2:8" ht="12.75">
      <c r="B102" s="152"/>
      <c r="C102" s="152"/>
      <c r="D102" s="152"/>
      <c r="E102" s="152"/>
      <c r="F102" s="152"/>
      <c r="G102" s="152"/>
      <c r="H102" s="152"/>
    </row>
    <row r="103" spans="2:8" ht="12.75">
      <c r="B103" s="152"/>
      <c r="C103" s="152"/>
      <c r="D103" s="152"/>
      <c r="E103" s="152"/>
      <c r="F103" s="152"/>
      <c r="G103" s="152"/>
      <c r="H103" s="152"/>
    </row>
    <row r="104" spans="2:8" ht="12.75">
      <c r="B104" s="152"/>
      <c r="C104" s="152"/>
      <c r="D104" s="152"/>
      <c r="E104" s="152"/>
      <c r="F104" s="152"/>
      <c r="G104" s="152"/>
      <c r="H104" s="152"/>
    </row>
    <row r="105" spans="2:8" ht="12.75">
      <c r="B105" s="152"/>
      <c r="C105" s="152"/>
      <c r="D105" s="152"/>
      <c r="E105" s="152"/>
      <c r="F105" s="152"/>
      <c r="G105" s="152"/>
      <c r="H105" s="152"/>
    </row>
    <row r="106" spans="2:8" ht="12.75">
      <c r="B106" s="152"/>
      <c r="C106" s="152"/>
      <c r="D106" s="152"/>
      <c r="E106" s="152"/>
      <c r="F106" s="152"/>
      <c r="G106" s="152"/>
      <c r="H106" s="152"/>
    </row>
    <row r="107" spans="2:8" ht="12.75">
      <c r="B107" s="152"/>
      <c r="C107" s="152"/>
      <c r="D107" s="152"/>
      <c r="E107" s="152"/>
      <c r="F107" s="152"/>
      <c r="G107" s="152"/>
      <c r="H107" s="152"/>
    </row>
    <row r="108" spans="2:8" ht="12.75">
      <c r="B108" s="152"/>
      <c r="C108" s="152"/>
      <c r="D108" s="152"/>
      <c r="E108" s="152"/>
      <c r="F108" s="152"/>
      <c r="G108" s="152"/>
      <c r="H108" s="152"/>
    </row>
    <row r="109" spans="2:8" ht="12.75">
      <c r="B109" s="152"/>
      <c r="C109" s="152"/>
      <c r="D109" s="152"/>
      <c r="E109" s="152"/>
      <c r="F109" s="152"/>
      <c r="G109" s="152"/>
      <c r="H109" s="152"/>
    </row>
    <row r="110" spans="2:8" ht="12.75">
      <c r="B110" s="152"/>
      <c r="C110" s="152"/>
      <c r="D110" s="152"/>
      <c r="E110" s="152"/>
      <c r="F110" s="152"/>
      <c r="G110" s="152"/>
      <c r="H110" s="152"/>
    </row>
    <row r="111" spans="2:8" ht="12.75">
      <c r="B111" s="152"/>
      <c r="C111" s="152"/>
      <c r="D111" s="152"/>
      <c r="E111" s="152"/>
      <c r="F111" s="152"/>
      <c r="G111" s="152"/>
      <c r="H111" s="152"/>
    </row>
    <row r="112" spans="2:8" ht="12.75">
      <c r="B112" s="152"/>
      <c r="C112" s="152"/>
      <c r="D112" s="152"/>
      <c r="E112" s="152"/>
      <c r="F112" s="152"/>
      <c r="G112" s="152"/>
      <c r="H112" s="152"/>
    </row>
    <row r="113" spans="2:8" ht="12.75">
      <c r="B113" s="152"/>
      <c r="C113" s="152"/>
      <c r="D113" s="152"/>
      <c r="E113" s="152"/>
      <c r="F113" s="152"/>
      <c r="G113" s="152"/>
      <c r="H113" s="152"/>
    </row>
    <row r="114" spans="2:8" ht="12.75">
      <c r="B114" s="152"/>
      <c r="C114" s="152"/>
      <c r="D114" s="152"/>
      <c r="E114" s="152"/>
      <c r="F114" s="152"/>
      <c r="G114" s="152"/>
      <c r="H114" s="152"/>
    </row>
    <row r="115" spans="2:8" ht="12.75">
      <c r="B115" s="152"/>
      <c r="C115" s="152"/>
      <c r="D115" s="152"/>
      <c r="E115" s="152"/>
      <c r="F115" s="152"/>
      <c r="G115" s="152"/>
      <c r="H115" s="152"/>
    </row>
    <row r="116" spans="2:8" ht="12.75">
      <c r="B116" s="152"/>
      <c r="C116" s="152"/>
      <c r="D116" s="152"/>
      <c r="E116" s="152"/>
      <c r="F116" s="152"/>
      <c r="G116" s="152"/>
      <c r="H116" s="152"/>
    </row>
    <row r="117" spans="2:8" ht="12.75">
      <c r="B117" s="152"/>
      <c r="C117" s="152"/>
      <c r="D117" s="152"/>
      <c r="E117" s="152"/>
      <c r="F117" s="152"/>
      <c r="G117" s="152"/>
      <c r="H117" s="152"/>
    </row>
    <row r="118" spans="2:8" ht="12.75">
      <c r="B118" s="152"/>
      <c r="C118" s="152"/>
      <c r="D118" s="152"/>
      <c r="E118" s="152"/>
      <c r="F118" s="152"/>
      <c r="G118" s="152"/>
      <c r="H118" s="152"/>
    </row>
    <row r="119" spans="2:8" ht="12.75">
      <c r="B119" s="152"/>
      <c r="C119" s="152"/>
      <c r="D119" s="152"/>
      <c r="E119" s="152"/>
      <c r="F119" s="152"/>
      <c r="G119" s="152"/>
      <c r="H119" s="152"/>
    </row>
    <row r="120" spans="2:8" ht="12.75">
      <c r="B120" s="152"/>
      <c r="C120" s="152"/>
      <c r="D120" s="152"/>
      <c r="E120" s="152"/>
      <c r="F120" s="152"/>
      <c r="G120" s="152"/>
      <c r="H120" s="152"/>
    </row>
    <row r="121" spans="2:8" ht="12.75">
      <c r="B121" s="152"/>
      <c r="C121" s="152"/>
      <c r="D121" s="152"/>
      <c r="E121" s="152"/>
      <c r="F121" s="152"/>
      <c r="G121" s="152"/>
      <c r="H121" s="152"/>
    </row>
    <row r="122" spans="2:8" ht="12.75">
      <c r="B122" s="152"/>
      <c r="C122" s="152"/>
      <c r="D122" s="152"/>
      <c r="E122" s="152"/>
      <c r="F122" s="152"/>
      <c r="G122" s="152"/>
      <c r="H122" s="152"/>
    </row>
    <row r="123" spans="2:8" ht="12.75">
      <c r="B123" s="152"/>
      <c r="C123" s="152"/>
      <c r="D123" s="152"/>
      <c r="E123" s="152"/>
      <c r="F123" s="152"/>
      <c r="G123" s="152"/>
      <c r="H123" s="152"/>
    </row>
    <row r="124" spans="2:8" ht="12.75">
      <c r="B124" s="152"/>
      <c r="C124" s="152"/>
      <c r="D124" s="152"/>
      <c r="E124" s="152"/>
      <c r="F124" s="152"/>
      <c r="G124" s="152"/>
      <c r="H124" s="152"/>
    </row>
    <row r="125" spans="2:8" ht="12.75">
      <c r="B125" s="152"/>
      <c r="C125" s="152"/>
      <c r="D125" s="152"/>
      <c r="E125" s="152"/>
      <c r="F125" s="152"/>
      <c r="G125" s="152"/>
      <c r="H125" s="152"/>
    </row>
    <row r="126" spans="2:8" ht="12.75">
      <c r="B126" s="152"/>
      <c r="C126" s="152"/>
      <c r="D126" s="152"/>
      <c r="E126" s="152"/>
      <c r="F126" s="152"/>
      <c r="G126" s="152"/>
      <c r="H126" s="152"/>
    </row>
    <row r="127" spans="2:8" ht="12.75">
      <c r="B127" s="152"/>
      <c r="C127" s="152"/>
      <c r="D127" s="152"/>
      <c r="E127" s="152"/>
      <c r="F127" s="152"/>
      <c r="G127" s="152"/>
      <c r="H127" s="152"/>
    </row>
    <row r="128" spans="2:8" ht="12.75">
      <c r="B128" s="152"/>
      <c r="C128" s="152"/>
      <c r="D128" s="152"/>
      <c r="E128" s="152"/>
      <c r="F128" s="152"/>
      <c r="G128" s="152"/>
      <c r="H128" s="152"/>
    </row>
  </sheetData>
  <sheetProtection/>
  <mergeCells count="15">
    <mergeCell ref="A1:I1"/>
    <mergeCell ref="A2:K2"/>
    <mergeCell ref="A3:K3"/>
    <mergeCell ref="A4:I4"/>
    <mergeCell ref="A5:I5"/>
    <mergeCell ref="A6:I6"/>
    <mergeCell ref="K9:K10"/>
    <mergeCell ref="B9:E9"/>
    <mergeCell ref="F9:F10"/>
    <mergeCell ref="G9:G10"/>
    <mergeCell ref="H9:H10"/>
    <mergeCell ref="A7:K7"/>
    <mergeCell ref="A9:A10"/>
    <mergeCell ref="I9:I10"/>
    <mergeCell ref="J9:J10"/>
  </mergeCells>
  <printOptions/>
  <pageMargins left="0.75" right="0.14" top="0.14" bottom="0.22" header="0.5" footer="0.22"/>
  <pageSetup fitToHeight="2" horizontalDpi="200" verticalDpi="200" orientation="portrait" paperSize="9" scale="48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21"/>
  <sheetViews>
    <sheetView view="pageBreakPreview" zoomScaleSheetLayoutView="100" zoomScalePageLayoutView="0" workbookViewId="0" topLeftCell="A1">
      <selection activeCell="E33" sqref="E33"/>
    </sheetView>
  </sheetViews>
  <sheetFormatPr defaultColWidth="9.00390625" defaultRowHeight="12.75"/>
  <cols>
    <col min="1" max="1" width="100.75390625" style="0" customWidth="1"/>
    <col min="2" max="2" width="13.375" style="0" customWidth="1"/>
    <col min="3" max="3" width="0" style="0" hidden="1" customWidth="1"/>
    <col min="4" max="4" width="13.00390625" style="0" customWidth="1"/>
    <col min="5" max="5" width="16.125" style="0" customWidth="1"/>
  </cols>
  <sheetData>
    <row r="1" spans="1:5" ht="15.75">
      <c r="A1" s="306" t="s">
        <v>230</v>
      </c>
      <c r="B1" s="306"/>
      <c r="C1" s="306"/>
      <c r="D1" s="306"/>
      <c r="E1" s="306"/>
    </row>
    <row r="2" spans="1:5" ht="15.75">
      <c r="A2" s="306" t="s">
        <v>231</v>
      </c>
      <c r="B2" s="306"/>
      <c r="C2" s="306"/>
      <c r="D2" s="306"/>
      <c r="E2" s="306"/>
    </row>
    <row r="3" spans="1:5" ht="15.75">
      <c r="A3" s="306" t="s">
        <v>235</v>
      </c>
      <c r="B3" s="306"/>
      <c r="C3" s="306"/>
      <c r="D3" s="306"/>
      <c r="E3" s="306"/>
    </row>
    <row r="4" spans="1:5" ht="15.75">
      <c r="A4" s="263"/>
      <c r="B4" s="263"/>
      <c r="C4" s="264"/>
      <c r="E4" s="281"/>
    </row>
    <row r="5" spans="1:5" ht="47.25" customHeight="1">
      <c r="A5" s="359" t="s">
        <v>236</v>
      </c>
      <c r="B5" s="359"/>
      <c r="C5" s="359"/>
      <c r="D5" s="359"/>
      <c r="E5" s="359"/>
    </row>
    <row r="6" spans="1:5" ht="2.25" customHeight="1" hidden="1">
      <c r="A6" s="359"/>
      <c r="B6" s="359"/>
      <c r="C6" s="359"/>
      <c r="D6" s="359"/>
      <c r="E6" s="359"/>
    </row>
    <row r="7" spans="1:3" ht="15.75" thickBot="1">
      <c r="A7" s="264"/>
      <c r="B7" s="264"/>
      <c r="C7" s="264"/>
    </row>
    <row r="8" spans="1:5" ht="32.25" thickBot="1">
      <c r="A8" s="265"/>
      <c r="B8" s="266" t="s">
        <v>232</v>
      </c>
      <c r="C8" s="264"/>
      <c r="D8" s="272" t="s">
        <v>108</v>
      </c>
      <c r="E8" s="272" t="s">
        <v>232</v>
      </c>
    </row>
    <row r="9" spans="1:5" ht="15.75">
      <c r="A9" s="267" t="s">
        <v>233</v>
      </c>
      <c r="B9" s="274">
        <v>1555400</v>
      </c>
      <c r="C9" s="277"/>
      <c r="D9" s="286"/>
      <c r="E9" s="291">
        <f>D9+B9</f>
        <v>1555400</v>
      </c>
    </row>
    <row r="10" spans="1:5" ht="23.25" customHeight="1">
      <c r="A10" s="262" t="s">
        <v>105</v>
      </c>
      <c r="B10" s="275">
        <v>625200</v>
      </c>
      <c r="C10" s="278"/>
      <c r="D10" s="287">
        <v>34700</v>
      </c>
      <c r="E10" s="292">
        <f>B10+D10</f>
        <v>659900</v>
      </c>
    </row>
    <row r="11" spans="1:5" ht="42" customHeight="1" thickBot="1">
      <c r="A11" s="268" t="s">
        <v>234</v>
      </c>
      <c r="B11" s="276">
        <v>75500</v>
      </c>
      <c r="C11" s="279"/>
      <c r="D11" s="290"/>
      <c r="E11" s="293">
        <f>D11+B11</f>
        <v>75500</v>
      </c>
    </row>
    <row r="12" spans="1:5" ht="60.75" customHeight="1" hidden="1" thickBot="1">
      <c r="A12" s="269" t="s">
        <v>223</v>
      </c>
      <c r="B12" s="270"/>
      <c r="C12" s="264"/>
      <c r="D12" s="294"/>
      <c r="E12" s="294"/>
    </row>
    <row r="13" spans="1:5" ht="16.5" thickBot="1">
      <c r="A13" s="271" t="s">
        <v>104</v>
      </c>
      <c r="B13" s="272">
        <f>B9+B10+B11+B12</f>
        <v>2256100</v>
      </c>
      <c r="C13" s="264"/>
      <c r="D13" s="272">
        <f>D11+D10+D9</f>
        <v>34700</v>
      </c>
      <c r="E13" s="272">
        <f>B13+D13</f>
        <v>2290800</v>
      </c>
    </row>
    <row r="14" spans="1:5" ht="12.75">
      <c r="A14" s="273"/>
      <c r="B14" s="273"/>
      <c r="D14" s="295"/>
      <c r="E14" s="295"/>
    </row>
    <row r="15" spans="1:2" ht="12.75">
      <c r="A15" s="273"/>
      <c r="B15" s="273"/>
    </row>
    <row r="16" spans="1:2" ht="12.75">
      <c r="A16" s="273"/>
      <c r="B16" s="273"/>
    </row>
    <row r="17" spans="1:2" ht="12.75">
      <c r="A17" s="273"/>
      <c r="B17" s="273"/>
    </row>
    <row r="18" spans="1:2" ht="12.75">
      <c r="A18" s="273"/>
      <c r="B18" s="273"/>
    </row>
    <row r="19" spans="1:2" ht="12.75">
      <c r="A19" s="273"/>
      <c r="B19" s="273"/>
    </row>
    <row r="20" spans="1:2" ht="12.75">
      <c r="A20" s="273"/>
      <c r="B20" s="273"/>
    </row>
    <row r="21" spans="1:2" ht="12.75">
      <c r="A21" s="273"/>
      <c r="B21" s="273"/>
    </row>
  </sheetData>
  <sheetProtection/>
  <mergeCells count="4">
    <mergeCell ref="A5:E6"/>
    <mergeCell ref="A3:E3"/>
    <mergeCell ref="A2:E2"/>
    <mergeCell ref="A1:E1"/>
  </mergeCells>
  <printOptions/>
  <pageMargins left="0.75" right="0.15" top="0.33" bottom="1" header="0.5" footer="0.5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23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83.375" style="0" customWidth="1"/>
    <col min="2" max="2" width="12.625" style="0" customWidth="1"/>
    <col min="3" max="3" width="13.375" style="0" customWidth="1"/>
    <col min="4" max="4" width="14.375" style="0" customWidth="1"/>
  </cols>
  <sheetData>
    <row r="1" spans="1:4" ht="15.75">
      <c r="A1" s="306" t="s">
        <v>216</v>
      </c>
      <c r="B1" s="306"/>
      <c r="C1" s="306"/>
      <c r="D1" s="306"/>
    </row>
    <row r="2" spans="1:4" ht="15.75">
      <c r="A2" s="306" t="s">
        <v>231</v>
      </c>
      <c r="B2" s="306"/>
      <c r="C2" s="306"/>
      <c r="D2" s="306"/>
    </row>
    <row r="3" spans="1:4" ht="15.75">
      <c r="A3" s="306" t="s">
        <v>235</v>
      </c>
      <c r="B3" s="306"/>
      <c r="C3" s="306"/>
      <c r="D3" s="306"/>
    </row>
    <row r="4" spans="1:2" ht="15.75">
      <c r="A4" s="263"/>
      <c r="B4" s="263"/>
    </row>
    <row r="5" spans="1:4" ht="28.5" customHeight="1">
      <c r="A5" s="360" t="s">
        <v>217</v>
      </c>
      <c r="B5" s="360"/>
      <c r="C5" s="360"/>
      <c r="D5" s="360"/>
    </row>
    <row r="6" spans="1:4" ht="13.5" customHeight="1" thickBot="1">
      <c r="A6" s="361"/>
      <c r="B6" s="361"/>
      <c r="C6" s="361"/>
      <c r="D6" s="361"/>
    </row>
    <row r="7" spans="1:4" ht="32.25" thickBot="1">
      <c r="A7" s="283"/>
      <c r="B7" s="266" t="s">
        <v>232</v>
      </c>
      <c r="C7" s="272" t="s">
        <v>108</v>
      </c>
      <c r="D7" s="272" t="s">
        <v>232</v>
      </c>
    </row>
    <row r="8" spans="1:4" ht="16.5" hidden="1" thickBot="1">
      <c r="A8" s="284" t="s">
        <v>345</v>
      </c>
      <c r="B8" s="266"/>
      <c r="C8" s="280"/>
      <c r="D8" s="280"/>
    </row>
    <row r="9" spans="1:4" ht="16.5" hidden="1" thickBot="1">
      <c r="A9" s="284" t="s">
        <v>105</v>
      </c>
      <c r="B9" s="266"/>
      <c r="C9" s="280"/>
      <c r="D9" s="280"/>
    </row>
    <row r="10" spans="1:4" ht="57" customHeight="1">
      <c r="A10" s="262" t="s">
        <v>218</v>
      </c>
      <c r="B10" s="286">
        <v>8060</v>
      </c>
      <c r="C10" s="286">
        <v>360</v>
      </c>
      <c r="D10" s="286">
        <f>C10+B10</f>
        <v>8420</v>
      </c>
    </row>
    <row r="11" spans="1:4" ht="71.25" customHeight="1" hidden="1">
      <c r="A11" s="262" t="s">
        <v>219</v>
      </c>
      <c r="B11" s="287"/>
      <c r="C11" s="287"/>
      <c r="D11" s="287"/>
    </row>
    <row r="12" spans="1:4" ht="48.75" customHeight="1" hidden="1">
      <c r="A12" s="262" t="s">
        <v>220</v>
      </c>
      <c r="B12" s="288"/>
      <c r="C12" s="287"/>
      <c r="D12" s="287"/>
    </row>
    <row r="13" spans="1:4" ht="63.75" customHeight="1">
      <c r="A13" s="262" t="s">
        <v>221</v>
      </c>
      <c r="B13" s="288">
        <v>4300</v>
      </c>
      <c r="C13" s="287"/>
      <c r="D13" s="287">
        <f>C13+B13</f>
        <v>4300</v>
      </c>
    </row>
    <row r="14" spans="1:4" ht="63" customHeight="1" thickBot="1">
      <c r="A14" s="268" t="s">
        <v>222</v>
      </c>
      <c r="B14" s="289">
        <v>30320</v>
      </c>
      <c r="C14" s="290">
        <v>1550</v>
      </c>
      <c r="D14" s="290">
        <f>C14+B14</f>
        <v>31870</v>
      </c>
    </row>
    <row r="15" spans="1:4" ht="16.5" thickBot="1">
      <c r="A15" s="282" t="s">
        <v>104</v>
      </c>
      <c r="B15" s="285">
        <f>B10+B12+B13+B14</f>
        <v>42680</v>
      </c>
      <c r="C15" s="272">
        <f>C14+C13+C10</f>
        <v>1910</v>
      </c>
      <c r="D15" s="272">
        <f>C15+B15</f>
        <v>44590</v>
      </c>
    </row>
    <row r="16" spans="1:2" ht="12.75">
      <c r="A16" s="273"/>
      <c r="B16" s="273"/>
    </row>
    <row r="17" spans="1:2" ht="12.75">
      <c r="A17" s="273"/>
      <c r="B17" s="273"/>
    </row>
    <row r="18" spans="1:2" ht="12.75">
      <c r="A18" s="273"/>
      <c r="B18" s="273"/>
    </row>
    <row r="19" spans="1:2" ht="12.75">
      <c r="A19" s="273"/>
      <c r="B19" s="273"/>
    </row>
    <row r="20" spans="1:2" ht="12.75">
      <c r="A20" s="273"/>
      <c r="B20" s="273"/>
    </row>
    <row r="21" spans="1:2" ht="12.75">
      <c r="A21" s="273"/>
      <c r="B21" s="273"/>
    </row>
    <row r="22" spans="1:2" ht="12.75">
      <c r="A22" s="273"/>
      <c r="B22" s="273"/>
    </row>
    <row r="23" spans="1:2" ht="12.75">
      <c r="A23" s="273"/>
      <c r="B23" s="273"/>
    </row>
  </sheetData>
  <sheetProtection/>
  <mergeCells count="4">
    <mergeCell ref="A3:D3"/>
    <mergeCell ref="A1:D1"/>
    <mergeCell ref="A2:D2"/>
    <mergeCell ref="A5:D6"/>
  </mergeCells>
  <printOptions/>
  <pageMargins left="0.3" right="0.33" top="0.29" bottom="1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60.625" style="252" customWidth="1"/>
    <col min="2" max="2" width="12.625" style="252" customWidth="1"/>
    <col min="3" max="3" width="30.875" style="252" customWidth="1"/>
    <col min="4" max="4" width="14.875" style="252" customWidth="1"/>
    <col min="5" max="5" width="14.375" style="252" customWidth="1"/>
    <col min="6" max="6" width="13.375" style="252" customWidth="1"/>
    <col min="7" max="16384" width="9.125" style="252" customWidth="1"/>
  </cols>
  <sheetData>
    <row r="1" spans="1:6" ht="15">
      <c r="A1" s="364" t="s">
        <v>34</v>
      </c>
      <c r="B1" s="364"/>
      <c r="C1" s="364"/>
      <c r="D1" s="364"/>
      <c r="E1" s="364"/>
      <c r="F1" s="364"/>
    </row>
    <row r="2" spans="1:6" ht="15">
      <c r="A2" s="365" t="s">
        <v>39</v>
      </c>
      <c r="B2" s="365"/>
      <c r="C2" s="365"/>
      <c r="D2" s="365"/>
      <c r="E2" s="365"/>
      <c r="F2" s="365"/>
    </row>
    <row r="3" spans="1:6" ht="15">
      <c r="A3" s="365" t="s">
        <v>461</v>
      </c>
      <c r="B3" s="365"/>
      <c r="C3" s="365"/>
      <c r="D3" s="365"/>
      <c r="E3" s="365"/>
      <c r="F3" s="365"/>
    </row>
    <row r="4" spans="1:2" ht="15">
      <c r="A4" s="251"/>
      <c r="B4" s="251"/>
    </row>
    <row r="5" spans="1:6" ht="28.5" customHeight="1">
      <c r="A5" s="363" t="s">
        <v>40</v>
      </c>
      <c r="B5" s="363"/>
      <c r="C5" s="363"/>
      <c r="D5" s="363"/>
      <c r="E5" s="363"/>
      <c r="F5" s="363"/>
    </row>
    <row r="6" spans="1:6" ht="27" customHeight="1">
      <c r="A6" s="363"/>
      <c r="B6" s="363"/>
      <c r="C6" s="363"/>
      <c r="D6" s="363"/>
      <c r="E6" s="363"/>
      <c r="F6" s="363"/>
    </row>
    <row r="7" spans="1:6" ht="18" customHeight="1">
      <c r="A7" s="362" t="s">
        <v>35</v>
      </c>
      <c r="B7" s="362"/>
      <c r="C7" s="362"/>
      <c r="D7" s="362"/>
      <c r="E7" s="362"/>
      <c r="F7" s="362"/>
    </row>
    <row r="8" spans="1:6" ht="47.25">
      <c r="A8" s="261" t="s">
        <v>36</v>
      </c>
      <c r="B8" s="253" t="s">
        <v>102</v>
      </c>
      <c r="C8" s="253" t="s">
        <v>103</v>
      </c>
      <c r="D8" s="260" t="s">
        <v>41</v>
      </c>
      <c r="E8" s="260" t="s">
        <v>42</v>
      </c>
      <c r="F8" s="260" t="s">
        <v>445</v>
      </c>
    </row>
    <row r="9" spans="1:6" ht="37.5" hidden="1">
      <c r="A9" s="254" t="s">
        <v>345</v>
      </c>
      <c r="B9" s="255"/>
      <c r="C9" s="255"/>
      <c r="D9" s="256"/>
      <c r="E9" s="256"/>
      <c r="F9" s="256"/>
    </row>
    <row r="10" spans="1:6" ht="37.5" hidden="1">
      <c r="A10" s="254" t="s">
        <v>105</v>
      </c>
      <c r="B10" s="255"/>
      <c r="C10" s="255"/>
      <c r="D10" s="256"/>
      <c r="E10" s="256"/>
      <c r="F10" s="256"/>
    </row>
    <row r="11" spans="1:6" ht="46.5" customHeight="1">
      <c r="A11" s="254" t="s">
        <v>37</v>
      </c>
      <c r="B11" s="257">
        <v>909</v>
      </c>
      <c r="C11" s="257" t="s">
        <v>38</v>
      </c>
      <c r="D11" s="185">
        <v>76188</v>
      </c>
      <c r="E11" s="256"/>
      <c r="F11" s="256"/>
    </row>
    <row r="12" spans="1:6" ht="34.5" customHeight="1">
      <c r="A12" s="257" t="s">
        <v>104</v>
      </c>
      <c r="B12" s="258"/>
      <c r="C12" s="258"/>
      <c r="D12" s="185">
        <f>D11</f>
        <v>76188</v>
      </c>
      <c r="E12" s="256"/>
      <c r="F12" s="256"/>
    </row>
    <row r="13" spans="1:2" ht="12.75">
      <c r="A13" s="259"/>
      <c r="B13" s="259"/>
    </row>
    <row r="14" spans="1:2" ht="12.75">
      <c r="A14" s="259"/>
      <c r="B14" s="259"/>
    </row>
    <row r="15" spans="1:2" ht="12.75">
      <c r="A15" s="259"/>
      <c r="B15" s="259"/>
    </row>
    <row r="16" spans="1:2" ht="12.75">
      <c r="A16" s="259"/>
      <c r="B16" s="259"/>
    </row>
    <row r="17" spans="1:2" ht="12.75">
      <c r="A17" s="259"/>
      <c r="B17" s="259"/>
    </row>
    <row r="18" spans="1:2" ht="12.75">
      <c r="A18" s="259"/>
      <c r="B18" s="259"/>
    </row>
    <row r="19" spans="1:2" ht="12.75">
      <c r="A19" s="259"/>
      <c r="B19" s="259"/>
    </row>
    <row r="20" spans="1:2" ht="12.75">
      <c r="A20" s="259"/>
      <c r="B20" s="259"/>
    </row>
  </sheetData>
  <sheetProtection/>
  <mergeCells count="5">
    <mergeCell ref="A7:F7"/>
    <mergeCell ref="A5:F6"/>
    <mergeCell ref="A1:F1"/>
    <mergeCell ref="A2:F2"/>
    <mergeCell ref="A3:F3"/>
  </mergeCells>
  <printOptions/>
  <pageMargins left="0.75" right="0.75" top="1" bottom="1" header="0.5" footer="0.5"/>
  <pageSetup fitToHeight="1" fitToWidth="1" horizontalDpi="600" verticalDpi="600" orientation="portrait" paperSize="9" scale="5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view="pageBreakPreview" zoomScaleSheetLayoutView="100" zoomScalePageLayoutView="0" workbookViewId="0" topLeftCell="A26">
      <selection activeCell="M37" sqref="M37"/>
    </sheetView>
  </sheetViews>
  <sheetFormatPr defaultColWidth="9.00390625" defaultRowHeight="12.75"/>
  <cols>
    <col min="1" max="1" width="13.375" style="68" bestFit="1" customWidth="1"/>
    <col min="2" max="2" width="16.125" style="68" customWidth="1"/>
    <col min="3" max="7" width="9.125" style="68" customWidth="1"/>
    <col min="8" max="8" width="11.75390625" style="68" customWidth="1"/>
    <col min="9" max="9" width="17.625" style="68" customWidth="1"/>
    <col min="10" max="10" width="0.2421875" style="68" hidden="1" customWidth="1"/>
    <col min="11" max="11" width="12.75390625" style="68" hidden="1" customWidth="1"/>
    <col min="12" max="12" width="11.75390625" style="68" hidden="1" customWidth="1"/>
    <col min="13" max="14" width="11.75390625" style="68" customWidth="1"/>
    <col min="15" max="16384" width="9.125" style="68" customWidth="1"/>
  </cols>
  <sheetData>
    <row r="1" spans="1:14" ht="18.75" customHeight="1">
      <c r="A1" s="393" t="s">
        <v>49</v>
      </c>
      <c r="B1" s="393"/>
      <c r="C1" s="393"/>
      <c r="D1" s="393"/>
      <c r="E1" s="393"/>
      <c r="F1" s="393"/>
      <c r="G1" s="393"/>
      <c r="H1" s="393"/>
      <c r="I1" s="393"/>
      <c r="J1" s="297"/>
      <c r="K1" s="297"/>
      <c r="L1" s="297"/>
      <c r="M1" s="297"/>
      <c r="N1" s="297"/>
    </row>
    <row r="2" spans="1:14" ht="36" customHeight="1">
      <c r="A2" s="394" t="s">
        <v>446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298"/>
      <c r="N2" s="298"/>
    </row>
    <row r="3" spans="1:14" ht="30" customHeight="1">
      <c r="A3" s="371" t="s">
        <v>50</v>
      </c>
      <c r="B3" s="371"/>
      <c r="C3" s="371" t="s">
        <v>51</v>
      </c>
      <c r="D3" s="371"/>
      <c r="E3" s="371"/>
      <c r="F3" s="371"/>
      <c r="G3" s="371"/>
      <c r="H3" s="371"/>
      <c r="I3" s="296" t="s">
        <v>447</v>
      </c>
      <c r="J3" s="299" t="s">
        <v>384</v>
      </c>
      <c r="K3" s="299" t="s">
        <v>148</v>
      </c>
      <c r="L3" s="299" t="s">
        <v>52</v>
      </c>
      <c r="M3" s="32" t="s">
        <v>459</v>
      </c>
      <c r="N3" s="32" t="s">
        <v>460</v>
      </c>
    </row>
    <row r="4" spans="1:14" ht="15.75" customHeight="1">
      <c r="A4" s="371" t="s">
        <v>53</v>
      </c>
      <c r="B4" s="371"/>
      <c r="C4" s="374" t="s">
        <v>54</v>
      </c>
      <c r="D4" s="374"/>
      <c r="E4" s="374"/>
      <c r="F4" s="374"/>
      <c r="G4" s="374"/>
      <c r="H4" s="374"/>
      <c r="I4" s="219">
        <f>I5+I9+I14+I26</f>
        <v>1547500</v>
      </c>
      <c r="J4" s="220" t="e">
        <f>J6+J9+J14+J22+J24+#REF!+#REF!</f>
        <v>#REF!</v>
      </c>
      <c r="K4" s="220" t="e">
        <f>K6+K9+K14+K22+K24+#REF!+#REF!</f>
        <v>#REF!</v>
      </c>
      <c r="L4" s="220" t="e">
        <f>L6+L9+L14+L22+L24+#REF!+#REF!</f>
        <v>#REF!</v>
      </c>
      <c r="M4" s="220">
        <f>M5</f>
        <v>0</v>
      </c>
      <c r="N4" s="220">
        <f>I4+M4</f>
        <v>1547500</v>
      </c>
    </row>
    <row r="5" spans="1:14" ht="15" customHeight="1">
      <c r="A5" s="371" t="s">
        <v>55</v>
      </c>
      <c r="B5" s="371"/>
      <c r="C5" s="374" t="s">
        <v>57</v>
      </c>
      <c r="D5" s="374"/>
      <c r="E5" s="374"/>
      <c r="F5" s="374"/>
      <c r="G5" s="374"/>
      <c r="H5" s="374"/>
      <c r="I5" s="219">
        <f>I6</f>
        <v>152500</v>
      </c>
      <c r="J5" s="48"/>
      <c r="K5" s="48">
        <f>K6</f>
        <v>890.89</v>
      </c>
      <c r="L5" s="38">
        <f>L6</f>
        <v>925.925</v>
      </c>
      <c r="M5" s="38">
        <f>M6+M7</f>
        <v>0</v>
      </c>
      <c r="N5" s="38">
        <f>I5+M5</f>
        <v>152500</v>
      </c>
    </row>
    <row r="6" spans="1:14" ht="18" customHeight="1">
      <c r="A6" s="376" t="s">
        <v>58</v>
      </c>
      <c r="B6" s="376"/>
      <c r="C6" s="377" t="s">
        <v>59</v>
      </c>
      <c r="D6" s="377"/>
      <c r="E6" s="377"/>
      <c r="F6" s="377"/>
      <c r="G6" s="377"/>
      <c r="H6" s="377"/>
      <c r="I6" s="221">
        <f>I7+I8</f>
        <v>152500</v>
      </c>
      <c r="J6" s="48"/>
      <c r="K6" s="48">
        <f>8900*10.01%</f>
        <v>890.89</v>
      </c>
      <c r="L6" s="38">
        <f>9250*10.01%</f>
        <v>925.925</v>
      </c>
      <c r="M6" s="38">
        <v>0</v>
      </c>
      <c r="N6" s="38">
        <f>I6+M6</f>
        <v>152500</v>
      </c>
    </row>
    <row r="7" spans="1:14" ht="84" customHeight="1">
      <c r="A7" s="388" t="s">
        <v>448</v>
      </c>
      <c r="B7" s="389"/>
      <c r="C7" s="390" t="s">
        <v>404</v>
      </c>
      <c r="D7" s="391"/>
      <c r="E7" s="391"/>
      <c r="F7" s="391"/>
      <c r="G7" s="391"/>
      <c r="H7" s="392"/>
      <c r="I7" s="221">
        <v>152500</v>
      </c>
      <c r="J7" s="48"/>
      <c r="K7" s="48"/>
      <c r="L7" s="38"/>
      <c r="M7" s="38">
        <v>0</v>
      </c>
      <c r="N7" s="38">
        <f>I7+M7</f>
        <v>152500</v>
      </c>
    </row>
    <row r="8" spans="1:14" ht="66" customHeight="1" hidden="1">
      <c r="A8" s="388" t="s">
        <v>149</v>
      </c>
      <c r="B8" s="389"/>
      <c r="C8" s="390" t="s">
        <v>45</v>
      </c>
      <c r="D8" s="391"/>
      <c r="E8" s="391"/>
      <c r="F8" s="391"/>
      <c r="G8" s="391"/>
      <c r="H8" s="392"/>
      <c r="I8" s="221"/>
      <c r="J8" s="48"/>
      <c r="K8" s="48"/>
      <c r="L8" s="38"/>
      <c r="M8" s="38">
        <v>0</v>
      </c>
      <c r="N8" s="38">
        <v>275000</v>
      </c>
    </row>
    <row r="9" spans="1:14" ht="18.75" customHeight="1">
      <c r="A9" s="371" t="s">
        <v>60</v>
      </c>
      <c r="B9" s="371"/>
      <c r="C9" s="374" t="s">
        <v>61</v>
      </c>
      <c r="D9" s="374"/>
      <c r="E9" s="374"/>
      <c r="F9" s="374"/>
      <c r="G9" s="374"/>
      <c r="H9" s="374"/>
      <c r="I9" s="219">
        <f>I10+I13</f>
        <v>495000</v>
      </c>
      <c r="J9" s="220">
        <f>J10+J13</f>
        <v>0</v>
      </c>
      <c r="K9" s="220">
        <f>K10+K13</f>
        <v>240</v>
      </c>
      <c r="L9" s="220">
        <f>L10+L13</f>
        <v>242</v>
      </c>
      <c r="M9" s="220">
        <f>M10+M11</f>
        <v>0</v>
      </c>
      <c r="N9" s="220">
        <f>I9+M9</f>
        <v>495000</v>
      </c>
    </row>
    <row r="10" spans="1:14" ht="32.25" customHeight="1">
      <c r="A10" s="388" t="s">
        <v>449</v>
      </c>
      <c r="B10" s="389"/>
      <c r="C10" s="377" t="s">
        <v>62</v>
      </c>
      <c r="D10" s="377"/>
      <c r="E10" s="377"/>
      <c r="F10" s="377"/>
      <c r="G10" s="377"/>
      <c r="H10" s="377"/>
      <c r="I10" s="221">
        <f>I11+I12</f>
        <v>495000</v>
      </c>
      <c r="J10" s="48"/>
      <c r="K10" s="48">
        <v>35</v>
      </c>
      <c r="L10" s="38">
        <v>37</v>
      </c>
      <c r="M10" s="38">
        <v>0</v>
      </c>
      <c r="N10" s="38">
        <f>I10+M10</f>
        <v>495000</v>
      </c>
    </row>
    <row r="11" spans="1:14" ht="34.5" customHeight="1">
      <c r="A11" s="388" t="s">
        <v>450</v>
      </c>
      <c r="B11" s="389"/>
      <c r="C11" s="390" t="s">
        <v>46</v>
      </c>
      <c r="D11" s="391"/>
      <c r="E11" s="391"/>
      <c r="F11" s="391"/>
      <c r="G11" s="391"/>
      <c r="H11" s="392"/>
      <c r="I11" s="221">
        <v>495000</v>
      </c>
      <c r="J11" s="48"/>
      <c r="K11" s="48"/>
      <c r="L11" s="38"/>
      <c r="M11" s="38">
        <v>0</v>
      </c>
      <c r="N11" s="38">
        <f>I11+M11</f>
        <v>495000</v>
      </c>
    </row>
    <row r="12" spans="1:14" ht="84.75" customHeight="1" hidden="1">
      <c r="A12" s="388" t="s">
        <v>20</v>
      </c>
      <c r="B12" s="389"/>
      <c r="C12" s="390" t="s">
        <v>405</v>
      </c>
      <c r="D12" s="391"/>
      <c r="E12" s="391"/>
      <c r="F12" s="391"/>
      <c r="G12" s="391"/>
      <c r="H12" s="392"/>
      <c r="I12" s="221"/>
      <c r="J12" s="48"/>
      <c r="K12" s="48"/>
      <c r="L12" s="38"/>
      <c r="M12" s="38"/>
      <c r="N12" s="38">
        <v>127000</v>
      </c>
    </row>
    <row r="13" spans="1:14" ht="20.25" customHeight="1" hidden="1">
      <c r="A13" s="388" t="s">
        <v>150</v>
      </c>
      <c r="B13" s="389"/>
      <c r="C13" s="390" t="s">
        <v>47</v>
      </c>
      <c r="D13" s="391"/>
      <c r="E13" s="391"/>
      <c r="F13" s="391"/>
      <c r="G13" s="391"/>
      <c r="H13" s="392"/>
      <c r="I13" s="221"/>
      <c r="J13" s="48"/>
      <c r="K13" s="48">
        <f>410*0.5</f>
        <v>205</v>
      </c>
      <c r="L13" s="38">
        <f>410*0.5</f>
        <v>205</v>
      </c>
      <c r="M13" s="38"/>
      <c r="N13" s="38">
        <v>127000</v>
      </c>
    </row>
    <row r="14" spans="1:14" ht="17.25" customHeight="1">
      <c r="A14" s="371" t="s">
        <v>63</v>
      </c>
      <c r="B14" s="371"/>
      <c r="C14" s="374" t="s">
        <v>64</v>
      </c>
      <c r="D14" s="374"/>
      <c r="E14" s="374"/>
      <c r="F14" s="374"/>
      <c r="G14" s="374"/>
      <c r="H14" s="374"/>
      <c r="I14" s="219">
        <f>I15+I17</f>
        <v>884000</v>
      </c>
      <c r="J14" s="220"/>
      <c r="K14" s="220">
        <f>+K19+K15</f>
        <v>1295</v>
      </c>
      <c r="L14" s="222">
        <f>L19+L15</f>
        <v>1324.3</v>
      </c>
      <c r="M14" s="222">
        <f>M15+M16+M17+M18</f>
        <v>0</v>
      </c>
      <c r="N14" s="222">
        <f aca="true" t="shared" si="0" ref="N14:N21">I14+M14</f>
        <v>884000</v>
      </c>
    </row>
    <row r="15" spans="1:14" ht="18" customHeight="1">
      <c r="A15" s="376" t="s">
        <v>65</v>
      </c>
      <c r="B15" s="376"/>
      <c r="C15" s="377" t="s">
        <v>66</v>
      </c>
      <c r="D15" s="377"/>
      <c r="E15" s="377"/>
      <c r="F15" s="377"/>
      <c r="G15" s="377"/>
      <c r="H15" s="377"/>
      <c r="I15" s="221">
        <f>I16</f>
        <v>94000</v>
      </c>
      <c r="J15" s="48"/>
      <c r="K15" s="48">
        <v>112</v>
      </c>
      <c r="L15" s="38">
        <v>117.6</v>
      </c>
      <c r="M15" s="38">
        <f>M16</f>
        <v>0</v>
      </c>
      <c r="N15" s="38">
        <f t="shared" si="0"/>
        <v>94000</v>
      </c>
    </row>
    <row r="16" spans="1:14" ht="51.75" customHeight="1">
      <c r="A16" s="388" t="s">
        <v>67</v>
      </c>
      <c r="B16" s="389"/>
      <c r="C16" s="390" t="s">
        <v>68</v>
      </c>
      <c r="D16" s="391"/>
      <c r="E16" s="391"/>
      <c r="F16" s="391"/>
      <c r="G16" s="391"/>
      <c r="H16" s="392"/>
      <c r="I16" s="221">
        <v>94000</v>
      </c>
      <c r="J16" s="48"/>
      <c r="K16" s="48"/>
      <c r="L16" s="38"/>
      <c r="M16" s="38">
        <v>0</v>
      </c>
      <c r="N16" s="38">
        <f t="shared" si="0"/>
        <v>94000</v>
      </c>
    </row>
    <row r="17" spans="1:14" ht="21.75" customHeight="1">
      <c r="A17" s="388" t="s">
        <v>69</v>
      </c>
      <c r="B17" s="389"/>
      <c r="C17" s="390" t="s">
        <v>70</v>
      </c>
      <c r="D17" s="391"/>
      <c r="E17" s="391"/>
      <c r="F17" s="391"/>
      <c r="G17" s="391"/>
      <c r="H17" s="392"/>
      <c r="I17" s="221">
        <f>I18+I20</f>
        <v>790000</v>
      </c>
      <c r="J17" s="48"/>
      <c r="K17" s="48"/>
      <c r="L17" s="38"/>
      <c r="M17" s="38">
        <f>M18+M20</f>
        <v>0</v>
      </c>
      <c r="N17" s="38">
        <f t="shared" si="0"/>
        <v>790000</v>
      </c>
    </row>
    <row r="18" spans="1:14" ht="20.25" customHeight="1">
      <c r="A18" s="388" t="s">
        <v>71</v>
      </c>
      <c r="B18" s="389"/>
      <c r="C18" s="390" t="s">
        <v>72</v>
      </c>
      <c r="D18" s="391"/>
      <c r="E18" s="391"/>
      <c r="F18" s="391"/>
      <c r="G18" s="391"/>
      <c r="H18" s="392"/>
      <c r="I18" s="221">
        <f>I19</f>
        <v>592500</v>
      </c>
      <c r="J18" s="48"/>
      <c r="K18" s="48"/>
      <c r="L18" s="38"/>
      <c r="M18" s="38">
        <f>M19</f>
        <v>0</v>
      </c>
      <c r="N18" s="38">
        <f t="shared" si="0"/>
        <v>592500</v>
      </c>
    </row>
    <row r="19" spans="1:14" ht="50.25" customHeight="1">
      <c r="A19" s="376" t="s">
        <v>73</v>
      </c>
      <c r="B19" s="376"/>
      <c r="C19" s="377" t="s">
        <v>74</v>
      </c>
      <c r="D19" s="377"/>
      <c r="E19" s="377"/>
      <c r="F19" s="377"/>
      <c r="G19" s="377"/>
      <c r="H19" s="377"/>
      <c r="I19" s="221">
        <v>592500</v>
      </c>
      <c r="J19" s="48"/>
      <c r="K19" s="48">
        <v>1183</v>
      </c>
      <c r="L19" s="38">
        <v>1206.7</v>
      </c>
      <c r="M19" s="38">
        <v>0</v>
      </c>
      <c r="N19" s="38">
        <f t="shared" si="0"/>
        <v>592500</v>
      </c>
    </row>
    <row r="20" spans="1:14" ht="21" customHeight="1">
      <c r="A20" s="376" t="s">
        <v>75</v>
      </c>
      <c r="B20" s="376"/>
      <c r="C20" s="377" t="s">
        <v>76</v>
      </c>
      <c r="D20" s="377"/>
      <c r="E20" s="377"/>
      <c r="F20" s="377"/>
      <c r="G20" s="377"/>
      <c r="H20" s="377"/>
      <c r="I20" s="221">
        <f>I21</f>
        <v>197500</v>
      </c>
      <c r="J20" s="48"/>
      <c r="K20" s="48"/>
      <c r="L20" s="38"/>
      <c r="M20" s="38">
        <f>M21</f>
        <v>0</v>
      </c>
      <c r="N20" s="38">
        <f t="shared" si="0"/>
        <v>197500</v>
      </c>
    </row>
    <row r="21" spans="1:14" ht="48" customHeight="1">
      <c r="A21" s="388" t="s">
        <v>77</v>
      </c>
      <c r="B21" s="389"/>
      <c r="C21" s="390" t="s">
        <v>48</v>
      </c>
      <c r="D21" s="391"/>
      <c r="E21" s="391"/>
      <c r="F21" s="391"/>
      <c r="G21" s="391"/>
      <c r="H21" s="392"/>
      <c r="I21" s="221">
        <v>197500</v>
      </c>
      <c r="J21" s="48"/>
      <c r="K21" s="48"/>
      <c r="L21" s="38"/>
      <c r="M21" s="38">
        <v>0</v>
      </c>
      <c r="N21" s="38">
        <f t="shared" si="0"/>
        <v>197500</v>
      </c>
    </row>
    <row r="22" spans="1:14" ht="20.25" customHeight="1" hidden="1">
      <c r="A22" s="383" t="s">
        <v>151</v>
      </c>
      <c r="B22" s="384"/>
      <c r="C22" s="385" t="s">
        <v>152</v>
      </c>
      <c r="D22" s="386"/>
      <c r="E22" s="386"/>
      <c r="F22" s="386"/>
      <c r="G22" s="386"/>
      <c r="H22" s="387"/>
      <c r="I22" s="219">
        <f>I23</f>
        <v>0</v>
      </c>
      <c r="J22" s="48"/>
      <c r="K22" s="48">
        <f>K23</f>
        <v>74</v>
      </c>
      <c r="L22" s="38">
        <f>L23</f>
        <v>78</v>
      </c>
      <c r="M22" s="38">
        <v>34700</v>
      </c>
      <c r="N22" s="38">
        <v>2215300</v>
      </c>
    </row>
    <row r="23" spans="1:14" ht="81" customHeight="1" hidden="1">
      <c r="A23" s="376" t="s">
        <v>153</v>
      </c>
      <c r="B23" s="376"/>
      <c r="C23" s="377" t="s">
        <v>154</v>
      </c>
      <c r="D23" s="377"/>
      <c r="E23" s="377"/>
      <c r="F23" s="377"/>
      <c r="G23" s="377"/>
      <c r="H23" s="377"/>
      <c r="I23" s="221"/>
      <c r="J23" s="48"/>
      <c r="K23" s="48">
        <v>74</v>
      </c>
      <c r="L23" s="38">
        <v>78</v>
      </c>
      <c r="M23" s="38"/>
      <c r="N23" s="38">
        <v>1555400</v>
      </c>
    </row>
    <row r="24" spans="1:14" ht="36.75" customHeight="1" hidden="1">
      <c r="A24" s="371" t="s">
        <v>155</v>
      </c>
      <c r="B24" s="371"/>
      <c r="C24" s="374" t="s">
        <v>156</v>
      </c>
      <c r="D24" s="374"/>
      <c r="E24" s="374"/>
      <c r="F24" s="374"/>
      <c r="G24" s="374"/>
      <c r="H24" s="374"/>
      <c r="I24" s="219">
        <f>I25</f>
        <v>0</v>
      </c>
      <c r="J24" s="220"/>
      <c r="K24" s="220" t="e">
        <f>#REF!+#REF!</f>
        <v>#REF!</v>
      </c>
      <c r="L24" s="222" t="e">
        <f>#REF!+#REF!</f>
        <v>#REF!</v>
      </c>
      <c r="M24" s="222">
        <v>34700</v>
      </c>
      <c r="N24" s="222">
        <v>659900</v>
      </c>
    </row>
    <row r="25" spans="1:14" ht="82.5" customHeight="1" hidden="1">
      <c r="A25" s="376" t="s">
        <v>157</v>
      </c>
      <c r="B25" s="376"/>
      <c r="C25" s="377" t="s">
        <v>18</v>
      </c>
      <c r="D25" s="377"/>
      <c r="E25" s="377"/>
      <c r="F25" s="377"/>
      <c r="G25" s="377"/>
      <c r="H25" s="377"/>
      <c r="I25" s="221"/>
      <c r="J25" s="48"/>
      <c r="K25" s="48"/>
      <c r="L25" s="38"/>
      <c r="M25" s="38"/>
      <c r="N25" s="38">
        <v>75500</v>
      </c>
    </row>
    <row r="26" spans="1:14" ht="22.5" customHeight="1">
      <c r="A26" s="383" t="s">
        <v>78</v>
      </c>
      <c r="B26" s="384"/>
      <c r="C26" s="385" t="s">
        <v>79</v>
      </c>
      <c r="D26" s="386"/>
      <c r="E26" s="386"/>
      <c r="F26" s="386"/>
      <c r="G26" s="386"/>
      <c r="H26" s="387"/>
      <c r="I26" s="219">
        <f>I27</f>
        <v>16000</v>
      </c>
      <c r="J26" s="48"/>
      <c r="K26" s="48"/>
      <c r="L26" s="48"/>
      <c r="M26" s="48">
        <f>M27</f>
        <v>0</v>
      </c>
      <c r="N26" s="48">
        <f aca="true" t="shared" si="1" ref="N26:N36">I26+M26</f>
        <v>16000</v>
      </c>
    </row>
    <row r="27" spans="1:14" ht="33.75" customHeight="1">
      <c r="A27" s="388" t="s">
        <v>451</v>
      </c>
      <c r="B27" s="389"/>
      <c r="C27" s="390" t="s">
        <v>80</v>
      </c>
      <c r="D27" s="391"/>
      <c r="E27" s="391"/>
      <c r="F27" s="391"/>
      <c r="G27" s="391"/>
      <c r="H27" s="392"/>
      <c r="I27" s="221">
        <v>16000</v>
      </c>
      <c r="J27" s="48"/>
      <c r="K27" s="48"/>
      <c r="L27" s="48"/>
      <c r="M27" s="48">
        <v>0</v>
      </c>
      <c r="N27" s="48">
        <f t="shared" si="1"/>
        <v>16000</v>
      </c>
    </row>
    <row r="28" spans="1:14" ht="49.5" customHeight="1">
      <c r="A28" s="371" t="s">
        <v>81</v>
      </c>
      <c r="B28" s="371"/>
      <c r="C28" s="374" t="s">
        <v>82</v>
      </c>
      <c r="D28" s="374"/>
      <c r="E28" s="374"/>
      <c r="F28" s="374"/>
      <c r="G28" s="374"/>
      <c r="H28" s="374"/>
      <c r="I28" s="219">
        <f>I29+I32+I34</f>
        <v>2637800</v>
      </c>
      <c r="J28" s="220"/>
      <c r="K28" s="220" t="e">
        <f>K29+#REF!</f>
        <v>#REF!</v>
      </c>
      <c r="L28" s="220" t="e">
        <f>L29+#REF!</f>
        <v>#REF!</v>
      </c>
      <c r="M28" s="220">
        <f>M29+M32+M34</f>
        <v>0</v>
      </c>
      <c r="N28" s="220">
        <f t="shared" si="1"/>
        <v>2637800</v>
      </c>
    </row>
    <row r="29" spans="1:14" ht="30" customHeight="1">
      <c r="A29" s="371" t="s">
        <v>452</v>
      </c>
      <c r="B29" s="371"/>
      <c r="C29" s="374" t="s">
        <v>406</v>
      </c>
      <c r="D29" s="374"/>
      <c r="E29" s="374"/>
      <c r="F29" s="374"/>
      <c r="G29" s="374"/>
      <c r="H29" s="374"/>
      <c r="I29" s="219">
        <f>I30+I31</f>
        <v>2252900</v>
      </c>
      <c r="J29" s="220"/>
      <c r="K29" s="220" t="e">
        <f>K30+#REF!</f>
        <v>#REF!</v>
      </c>
      <c r="L29" s="220" t="e">
        <f>L30+#REF!</f>
        <v>#REF!</v>
      </c>
      <c r="M29" s="220">
        <f>M30+M31</f>
        <v>0</v>
      </c>
      <c r="N29" s="220">
        <f t="shared" si="1"/>
        <v>2252900</v>
      </c>
    </row>
    <row r="30" spans="1:14" ht="34.5" customHeight="1">
      <c r="A30" s="375" t="s">
        <v>453</v>
      </c>
      <c r="B30" s="376"/>
      <c r="C30" s="377" t="s">
        <v>83</v>
      </c>
      <c r="D30" s="377"/>
      <c r="E30" s="377"/>
      <c r="F30" s="377"/>
      <c r="G30" s="377"/>
      <c r="H30" s="377"/>
      <c r="I30" s="221">
        <v>1456000</v>
      </c>
      <c r="J30" s="48"/>
      <c r="K30" s="48">
        <v>242.6</v>
      </c>
      <c r="L30" s="38">
        <v>242.6</v>
      </c>
      <c r="M30" s="38">
        <v>0</v>
      </c>
      <c r="N30" s="38">
        <f t="shared" si="1"/>
        <v>1456000</v>
      </c>
    </row>
    <row r="31" spans="1:14" ht="32.25" customHeight="1">
      <c r="A31" s="375" t="s">
        <v>454</v>
      </c>
      <c r="B31" s="376"/>
      <c r="C31" s="377" t="s">
        <v>43</v>
      </c>
      <c r="D31" s="377"/>
      <c r="E31" s="377"/>
      <c r="F31" s="377"/>
      <c r="G31" s="377"/>
      <c r="H31" s="377"/>
      <c r="I31" s="221">
        <v>796900</v>
      </c>
      <c r="J31" s="48"/>
      <c r="K31" s="48"/>
      <c r="L31" s="38"/>
      <c r="M31" s="38">
        <v>0</v>
      </c>
      <c r="N31" s="38">
        <f t="shared" si="1"/>
        <v>796900</v>
      </c>
    </row>
    <row r="32" spans="1:14" ht="32.25" customHeight="1">
      <c r="A32" s="372" t="s">
        <v>455</v>
      </c>
      <c r="B32" s="373"/>
      <c r="C32" s="374" t="s">
        <v>407</v>
      </c>
      <c r="D32" s="374"/>
      <c r="E32" s="374"/>
      <c r="F32" s="374"/>
      <c r="G32" s="374"/>
      <c r="H32" s="374"/>
      <c r="I32" s="219">
        <f>I33</f>
        <v>80700</v>
      </c>
      <c r="J32" s="48"/>
      <c r="K32" s="48"/>
      <c r="L32" s="38"/>
      <c r="M32" s="38">
        <f>M33</f>
        <v>0</v>
      </c>
      <c r="N32" s="38">
        <f t="shared" si="1"/>
        <v>80700</v>
      </c>
    </row>
    <row r="33" spans="1:14" ht="51" customHeight="1">
      <c r="A33" s="375" t="s">
        <v>456</v>
      </c>
      <c r="B33" s="376"/>
      <c r="C33" s="377" t="s">
        <v>44</v>
      </c>
      <c r="D33" s="377"/>
      <c r="E33" s="377"/>
      <c r="F33" s="377"/>
      <c r="G33" s="377"/>
      <c r="H33" s="377"/>
      <c r="I33" s="221">
        <v>80700</v>
      </c>
      <c r="J33" s="48"/>
      <c r="K33" s="48"/>
      <c r="L33" s="38"/>
      <c r="M33" s="38">
        <v>0</v>
      </c>
      <c r="N33" s="38">
        <f t="shared" si="1"/>
        <v>80700</v>
      </c>
    </row>
    <row r="34" spans="1:14" ht="17.25" customHeight="1">
      <c r="A34" s="378" t="s">
        <v>457</v>
      </c>
      <c r="B34" s="379"/>
      <c r="C34" s="380" t="s">
        <v>95</v>
      </c>
      <c r="D34" s="381"/>
      <c r="E34" s="381"/>
      <c r="F34" s="381"/>
      <c r="G34" s="381"/>
      <c r="H34" s="382"/>
      <c r="I34" s="223">
        <f>I35</f>
        <v>304200</v>
      </c>
      <c r="J34" s="48"/>
      <c r="K34" s="48"/>
      <c r="L34" s="38"/>
      <c r="M34" s="38">
        <f>M35</f>
        <v>0</v>
      </c>
      <c r="N34" s="38">
        <f t="shared" si="1"/>
        <v>304200</v>
      </c>
    </row>
    <row r="35" spans="1:14" ht="79.5" customHeight="1">
      <c r="A35" s="368" t="s">
        <v>458</v>
      </c>
      <c r="B35" s="369"/>
      <c r="C35" s="370" t="s">
        <v>223</v>
      </c>
      <c r="D35" s="370"/>
      <c r="E35" s="370"/>
      <c r="F35" s="370"/>
      <c r="G35" s="370"/>
      <c r="H35" s="370"/>
      <c r="I35" s="224">
        <v>304200</v>
      </c>
      <c r="J35" s="48"/>
      <c r="K35" s="48"/>
      <c r="L35" s="38"/>
      <c r="M35" s="38">
        <v>0</v>
      </c>
      <c r="N35" s="38">
        <f t="shared" si="1"/>
        <v>304200</v>
      </c>
    </row>
    <row r="36" spans="1:14" ht="15.75" customHeight="1">
      <c r="A36" s="371"/>
      <c r="B36" s="371"/>
      <c r="C36" s="371" t="s">
        <v>84</v>
      </c>
      <c r="D36" s="371"/>
      <c r="E36" s="371"/>
      <c r="F36" s="371"/>
      <c r="G36" s="371"/>
      <c r="H36" s="371"/>
      <c r="I36" s="219">
        <f>I4+I28</f>
        <v>4185300</v>
      </c>
      <c r="J36" s="220"/>
      <c r="K36" s="220" t="e">
        <f>#REF!+K28</f>
        <v>#REF!</v>
      </c>
      <c r="L36" s="222" t="e">
        <f>#REF!+L28</f>
        <v>#REF!</v>
      </c>
      <c r="M36" s="222">
        <f>M4+M9+M14+M28</f>
        <v>0</v>
      </c>
      <c r="N36" s="222">
        <f t="shared" si="1"/>
        <v>4185300</v>
      </c>
    </row>
    <row r="37" spans="1:9" ht="14.25" customHeight="1">
      <c r="A37" s="366"/>
      <c r="B37" s="366"/>
      <c r="C37" s="366"/>
      <c r="D37" s="366"/>
      <c r="E37" s="366"/>
      <c r="F37" s="366"/>
      <c r="G37" s="366"/>
      <c r="H37" s="366"/>
      <c r="I37" s="366"/>
    </row>
    <row r="38" spans="1:9" ht="15.75" customHeight="1">
      <c r="A38" s="367"/>
      <c r="B38" s="367"/>
      <c r="C38" s="367"/>
      <c r="D38" s="367"/>
      <c r="E38" s="367"/>
      <c r="F38" s="367"/>
      <c r="G38" s="367"/>
      <c r="H38" s="367"/>
      <c r="I38" s="367"/>
    </row>
    <row r="39" spans="9:15" ht="12.75">
      <c r="I39" s="225"/>
      <c r="O39" s="225"/>
    </row>
    <row r="40" ht="12.75">
      <c r="I40" s="225"/>
    </row>
    <row r="41" ht="12.75">
      <c r="I41" s="225"/>
    </row>
    <row r="42" ht="12.75">
      <c r="I42" s="225"/>
    </row>
  </sheetData>
  <sheetProtection/>
  <mergeCells count="73">
    <mergeCell ref="A1:I1"/>
    <mergeCell ref="A2:L2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2:B22"/>
    <mergeCell ref="C22:H22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A28:B28"/>
    <mergeCell ref="C28:H28"/>
    <mergeCell ref="A29:B29"/>
    <mergeCell ref="C29:H29"/>
    <mergeCell ref="A30:B30"/>
    <mergeCell ref="C30:H30"/>
    <mergeCell ref="A31:B31"/>
    <mergeCell ref="C31:H31"/>
    <mergeCell ref="A32:B32"/>
    <mergeCell ref="C32:H32"/>
    <mergeCell ref="A33:B33"/>
    <mergeCell ref="C33:H33"/>
    <mergeCell ref="A34:B34"/>
    <mergeCell ref="C34:H34"/>
    <mergeCell ref="I37:I38"/>
    <mergeCell ref="A35:B35"/>
    <mergeCell ref="C35:H35"/>
    <mergeCell ref="A36:B36"/>
    <mergeCell ref="C36:H36"/>
    <mergeCell ref="A37:B38"/>
    <mergeCell ref="C37:H38"/>
  </mergeCells>
  <printOptions/>
  <pageMargins left="0.48" right="0.2362204724409449" top="0.46" bottom="0.93" header="0.25" footer="0.5118110236220472"/>
  <pageSetup fitToHeight="1" fitToWidth="1" horizontalDpi="600" verticalDpi="600" orientation="portrait" paperSize="9" scale="76" r:id="rId1"/>
  <rowBreaks count="1" manualBreakCount="1">
    <brk id="22" max="13" man="1"/>
  </rowBreaks>
  <colBreaks count="1" manualBreakCount="1">
    <brk id="9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Работа</cp:lastModifiedBy>
  <cp:lastPrinted>2019-03-11T12:04:16Z</cp:lastPrinted>
  <dcterms:created xsi:type="dcterms:W3CDTF">2002-01-21T10:39:25Z</dcterms:created>
  <dcterms:modified xsi:type="dcterms:W3CDTF">2019-03-11T12:05:29Z</dcterms:modified>
  <cp:category/>
  <cp:version/>
  <cp:contentType/>
  <cp:contentStatus/>
</cp:coreProperties>
</file>