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tabRatio="864" firstSheet="15" activeTab="15"/>
  </bookViews>
  <sheets>
    <sheet name="Администраторы ОМСУ 1" sheetId="1" r:id="rId1"/>
    <sheet name="Администраторы ТОФОИВ 2" sheetId="2" r:id="rId2"/>
    <sheet name="Источники" sheetId="3" r:id="rId3"/>
    <sheet name="Расходы по разделам" sheetId="4" r:id="rId4"/>
    <sheet name="Расходы по разделам 2016-2017" sheetId="5" r:id="rId5"/>
    <sheet name="Ведомственные расходы" sheetId="6" r:id="rId6"/>
    <sheet name="Ведомственные расходы 2016-2017" sheetId="7" r:id="rId7"/>
    <sheet name="По разделам и подразделам" sheetId="8" r:id="rId8"/>
    <sheet name="По РП 2016-2017" sheetId="9" r:id="rId9"/>
    <sheet name="Программы 2015" sheetId="10" r:id="rId10"/>
    <sheet name="Программы 2016 - 2017" sheetId="11" r:id="rId11"/>
    <sheet name="межбюджетные трансферты" sheetId="12" r:id="rId12"/>
    <sheet name="меж. трансферты 2016-2017 " sheetId="13" r:id="rId13"/>
    <sheet name="трансферты" sheetId="14" r:id="rId14"/>
    <sheet name="трансферты 2016-2017" sheetId="15" r:id="rId15"/>
    <sheet name="Источн.фин.деф.бюдж." sheetId="16" r:id="rId16"/>
    <sheet name="трансферты из района 2015" sheetId="17" r:id="rId17"/>
    <sheet name="трансферты из района 2016-2017" sheetId="18" r:id="rId18"/>
    <sheet name="Доходы 2015" sheetId="19" r:id="rId19"/>
    <sheet name="Доходы 2016 - 2017 " sheetId="20" r:id="rId20"/>
    <sheet name="Роспись расходов" sheetId="21" r:id="rId21"/>
  </sheets>
  <externalReferences>
    <externalReference r:id="rId24"/>
    <externalReference r:id="rId25"/>
  </externalReferences>
  <definedNames>
    <definedName name="_xlfn.SUMIFS" hidden="1">#NAME?</definedName>
    <definedName name="_xlnm.Print_Area" localSheetId="0">'Администраторы ОМСУ 1'!$A$1:$C$137</definedName>
    <definedName name="_xlnm.Print_Area" localSheetId="1">'Администраторы ТОФОИВ 2'!$A$1:$C$29</definedName>
    <definedName name="_xlnm.Print_Area" localSheetId="5">'Ведомственные расходы'!$A$1:$L$200</definedName>
    <definedName name="_xlnm.Print_Area" localSheetId="18">'Доходы 2015'!$A$1:$K$42</definedName>
    <definedName name="_xlnm.Print_Area" localSheetId="19">'Доходы 2016 - 2017 '!$A$1:$J$44</definedName>
    <definedName name="_xlnm.Print_Area" localSheetId="2">'Источники'!$A$1:$E$12</definedName>
    <definedName name="_xlnm.Print_Area" localSheetId="11">'межбюджетные трансферты'!$A$1:$C$13</definedName>
    <definedName name="_xlnm.Print_Area" localSheetId="7">'По разделам и подразделам'!$A$1:$M$199</definedName>
    <definedName name="_xlnm.Print_Area" localSheetId="3">'Расходы по разделам'!$A$1:$K$48</definedName>
    <definedName name="_xlnm.Print_Area" localSheetId="4">'Расходы по разделам 2016-2017'!$A$1:$I$40</definedName>
    <definedName name="_xlnm.Print_Area" localSheetId="14">'трансферты 2016-2017'!$A$1:$C$14</definedName>
  </definedNames>
  <calcPr fullCalcOnLoad="1"/>
</workbook>
</file>

<file path=xl/sharedStrings.xml><?xml version="1.0" encoding="utf-8"?>
<sst xmlns="http://schemas.openxmlformats.org/spreadsheetml/2006/main" count="5245" uniqueCount="797">
  <si>
    <t>Содержание мест захоронения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</si>
  <si>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</si>
  <si>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</si>
  <si>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Озеленение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</si>
  <si>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000 1 03 02150 01 0000 110</t>
  </si>
  <si>
    <t>000 1 03 02160 01 0000 110</t>
  </si>
  <si>
    <t>000 1 03 02170 01 0000 110</t>
  </si>
  <si>
    <t>000 1 03 02180 01 0000 110</t>
  </si>
  <si>
    <t>Изменения</t>
  </si>
  <si>
    <t>Приложение № 17</t>
  </si>
  <si>
    <t>Объем
межбюджетных трансфертов, предусмотренных к получению из районного бюджета на 2015 год</t>
  </si>
  <si>
    <t>Ю.А.Куликов</t>
  </si>
  <si>
    <t>Семьдесят пять тысяч шестьсот  рублей 00 копеек</t>
  </si>
  <si>
    <t>сельского поселения Куликовский сельсовет на 2015 год</t>
  </si>
  <si>
    <t>Основание: решение № 163 от 17.02.2015 г.</t>
  </si>
  <si>
    <t>Программа сельского поселения Агрономовский сельсовет "……………………."</t>
  </si>
  <si>
    <t>Подпрограмма "………………." программы сельского поселения Агрономовский сельсовет "………………."</t>
  </si>
  <si>
    <t>Реализация направления расходов в рамках подрограммы "…………………"</t>
  </si>
  <si>
    <t>410</t>
  </si>
  <si>
    <t>Капитальные вложения в объекты недвижимого имущества государственной (муниципальной) собственности</t>
  </si>
  <si>
    <t>7140000</t>
  </si>
  <si>
    <t>7147001</t>
  </si>
  <si>
    <t>Мероприятия по переселению граждан из ветхого и аварийного жилого фонда……….</t>
  </si>
  <si>
    <t>7147002</t>
  </si>
  <si>
    <t>Мероприятия по капитальному ремонту жилого фонда…………………</t>
  </si>
  <si>
    <t>7149999</t>
  </si>
  <si>
    <t>7157003</t>
  </si>
  <si>
    <t>Мероприятие№1</t>
  </si>
  <si>
    <t>7157004</t>
  </si>
  <si>
    <t>Мероприятие№2</t>
  </si>
  <si>
    <t>600</t>
  </si>
  <si>
    <t>Предоставление субсидий  бюджетным, автономным учреждениям и иным некоммерческим организациям</t>
  </si>
  <si>
    <t>7170000</t>
  </si>
  <si>
    <t>7177009</t>
  </si>
  <si>
    <t>КУЛЬТУРА, КИНЕМАТОГРАФИЯ</t>
  </si>
  <si>
    <t>Сумма на 2016 год</t>
  </si>
  <si>
    <t xml:space="preserve"> РОССИЙСКОЙ ФЕДЕРАЦИИ НА 2015 ГОД</t>
  </si>
  <si>
    <t xml:space="preserve">района на 2015 год и на плановый период 2016 и 2017 годов </t>
  </si>
  <si>
    <t>Приложение № 18</t>
  </si>
  <si>
    <t>0001</t>
  </si>
  <si>
    <t>Приложение № 16</t>
  </si>
  <si>
    <t>Расходы на выплаты по оплате труда работников органов муниципальной власти Лебедянского муниципального района Липецкой области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</si>
  <si>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000 1 17 00000 00 0000 000</t>
  </si>
  <si>
    <t>Прочие неналоговые доходы</t>
  </si>
  <si>
    <t>района на 2015 год и на плановый период 2016 и 2017 годов</t>
  </si>
  <si>
    <t>Объем межбюджетных трансфертов, предусмотренных к передаче в бюджет Лебедянского муниципального района в 2015 году</t>
  </si>
  <si>
    <t>района на 2015 год и на плановый период 2016 и  2017 годов</t>
  </si>
  <si>
    <t xml:space="preserve">Поступлений доходов бюджета сельского поселения Куликовский сельсовет Лебедянского муниципального района  на 2015 год </t>
  </si>
  <si>
    <t>Поступлений доходов бюджета сельского поселения Куликовский сельсовет Лебедянского муниципального района  на плановый период 2016 и 2017 годов</t>
  </si>
  <si>
    <t>Депутаты (члены) законодательного (представительного) органа муниципальной власти муниципального образования</t>
  </si>
  <si>
    <t>Доходы от продажи земельных участковгосударственная собственность на которые не разграничена и которые расположены в границах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</si>
  <si>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</si>
  <si>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 содержание отдела по начислению и расчету  субсидий гражданам за ЖКУ</t>
  </si>
  <si>
    <t xml:space="preserve">440 99 00 </t>
  </si>
  <si>
    <t>Обеспечение проведения выборов и референдумов</t>
  </si>
  <si>
    <t>000 1 14 06013 10 0000 430</t>
  </si>
  <si>
    <t>000 1010201001 0000 110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</si>
  <si>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</si>
  <si>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</si>
  <si>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</si>
  <si>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Предоставление субсидий бюджетным, автономным учреждениям и иным некоммерческим организациям</t>
  </si>
  <si>
    <t>Условно утвержденные расходы по непрограммному направлению расходов "Иные непрограммные мероприяти" в рамках непрограммных расходов местного бюджета</t>
  </si>
  <si>
    <t>Подпрограмма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</si>
  <si>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</si>
  <si>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Акцизы по подакцизным товарам (продукции), производимым на территории Российской Федерации</t>
  </si>
  <si>
    <t>Доходы  от  уплаты  акцизов на 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</si>
  <si>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</si>
  <si>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</si>
  <si>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</si>
  <si>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 xml:space="preserve"> 000 1050100000 0000 110</t>
  </si>
  <si>
    <t>000 1050101101 0000 110</t>
  </si>
  <si>
    <t>Налог, взимаемый с налогоплательщиков, выбравших в качестве объекта налогообложения доходы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</si>
  <si>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</si>
  <si>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</si>
  <si>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</si>
  <si>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</si>
  <si>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</si>
  <si>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</si>
  <si>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</si>
  <si>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</si>
  <si>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000 1 08 04020 01 0000 110</t>
  </si>
  <si>
    <t>Доходы от продажи материальных и нематериальныхактивов</t>
  </si>
  <si>
    <t>БЕЗВОЗМЕЗДНЫЕ ПОСТУПЛЕНИЯ ОТ ДРУГИХ БЮДЖЕТОВ БЮДЖЕТНОЙ СИСТЕМЫ РОССИЙСКОЙ ФЕДЕРАЦИИ</t>
  </si>
  <si>
    <t xml:space="preserve">Сумма на 2015 год (тыс. руб.) </t>
  </si>
  <si>
    <t xml:space="preserve">Сумма на 2016 год (тыс. руб.)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</si>
  <si>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</si>
  <si>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000 1 11 05013 10 0000 120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</si>
  <si>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</si>
  <si>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УСЛОВНО УТВЕРЖДЕННЫЕ РАСХОДЫ</t>
  </si>
  <si>
    <t>99</t>
  </si>
  <si>
    <t>Условно утвержденные расходы</t>
  </si>
  <si>
    <t>000 202 01000 00 0000 151</t>
  </si>
  <si>
    <t>Налог на доходы  физических лиц</t>
  </si>
  <si>
    <t>000 2 02 03015 10 0000 151</t>
  </si>
  <si>
    <t>Мобилизация и вневойсковая  подготовка</t>
  </si>
  <si>
    <t>06</t>
  </si>
  <si>
    <t>На исполнение переданных полномочий в сфере архитектуры и градостроительства</t>
  </si>
  <si>
    <t>На исполнение переданных полномочий в сфере внешней проверки годового отчета об исполнении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</si>
  <si>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</si>
  <si>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000 1 08 00000 00 0000 000</t>
  </si>
  <si>
    <t xml:space="preserve">Государственная пошлина </t>
  </si>
  <si>
    <t>000 1 14 00000 00 0000 000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</si>
  <si>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</si>
  <si>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</si>
  <si>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ФИЗИЧЕСКАЯ КУЛЬТУРА И СПОРТ</t>
  </si>
  <si>
    <t>12</t>
  </si>
  <si>
    <t>100</t>
  </si>
  <si>
    <t>200</t>
  </si>
  <si>
    <t>800</t>
  </si>
  <si>
    <t>850</t>
  </si>
  <si>
    <t>Сумма (тыс. руб.) 2015 год</t>
  </si>
  <si>
    <t>Единый сельскохозяйственный налог</t>
  </si>
  <si>
    <t>000 1 05 03010 01 1000 110</t>
  </si>
  <si>
    <t>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</si>
  <si>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</si>
  <si>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</si>
  <si>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0021200</t>
  </si>
  <si>
    <t>952</t>
  </si>
  <si>
    <t>Налог, взимаемый в связи с применением упрощенной системы налогообложения</t>
  </si>
  <si>
    <t>ФИЗИЧЕКАЯ КУЛЬТУРА И СПОРТ</t>
  </si>
  <si>
    <t>НАЦИОНАЛЬНАЯ   ЭКОНОМИКА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</si>
  <si>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</si>
  <si>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</si>
  <si>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Распределение расходов бюджета сельского поселения на 2015 год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</si>
  <si>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Обеспечение пожарной безопасности</t>
  </si>
  <si>
    <t>НАЦИОНАЛЬНАЯ  ЭКОНОМИКА</t>
  </si>
  <si>
    <t>Резервный фонд</t>
  </si>
  <si>
    <t>540</t>
  </si>
  <si>
    <t>Бюджетные инвестиции</t>
  </si>
  <si>
    <t>400</t>
  </si>
  <si>
    <t>Субсидии бюджетным учреждениям</t>
  </si>
  <si>
    <t>Субсидии бюджетным учреждениям на иные цели</t>
  </si>
  <si>
    <t>Сумма (тыс. руб.) 2014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</si>
  <si>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</si>
  <si>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ОБЪЕМ</t>
  </si>
  <si>
    <t>Код бюджетной классификации РФ</t>
  </si>
  <si>
    <t xml:space="preserve">Наименование </t>
  </si>
  <si>
    <t>Налоги на совокупный доход</t>
  </si>
  <si>
    <t>Налоги на имущество</t>
  </si>
  <si>
    <t>Земельный налог</t>
  </si>
  <si>
    <t>ИТОГО ДОХОДОВ</t>
  </si>
  <si>
    <t>Наименования</t>
  </si>
  <si>
    <t>Раздел</t>
  </si>
  <si>
    <t>Подраздел</t>
  </si>
  <si>
    <t>Целевая статья</t>
  </si>
  <si>
    <t>Вид расхода</t>
  </si>
  <si>
    <t>Сумма</t>
  </si>
  <si>
    <t>01</t>
  </si>
  <si>
    <t>08</t>
  </si>
  <si>
    <t>05</t>
  </si>
  <si>
    <t>02</t>
  </si>
  <si>
    <t>03</t>
  </si>
  <si>
    <t>04</t>
  </si>
  <si>
    <t>Жилищное хозяйство</t>
  </si>
  <si>
    <t>Коммунальное хозяйство</t>
  </si>
  <si>
    <t>07</t>
  </si>
  <si>
    <t>Итого расходов</t>
  </si>
  <si>
    <t>Наименование</t>
  </si>
  <si>
    <t>в том числе</t>
  </si>
  <si>
    <t>текущие расходы</t>
  </si>
  <si>
    <t>10</t>
  </si>
  <si>
    <t>ЖИЛИЩНО-КОММУНАЛЬНОЕ ХОЗЯЙСТВО</t>
  </si>
  <si>
    <t>ВСЕГО расходов</t>
  </si>
  <si>
    <t>Подразд</t>
  </si>
  <si>
    <t>Сельское хозяйство и рыболовство</t>
  </si>
  <si>
    <t>План</t>
  </si>
  <si>
    <t>кап. расходы</t>
  </si>
  <si>
    <t>Изменение (+/-)</t>
  </si>
  <si>
    <t>Уточнен. План</t>
  </si>
  <si>
    <t xml:space="preserve">Налоги на прибыль, доходы </t>
  </si>
  <si>
    <t>000 1 00 00000 00 0000 000</t>
  </si>
  <si>
    <t>000 1 01 00000 00 0000 000</t>
  </si>
  <si>
    <t>000 1 01 02000 01 0000 110</t>
  </si>
  <si>
    <t>000 1 06 00000 00 0000 000</t>
  </si>
  <si>
    <t>000 1 05 00000 00 0000 000</t>
  </si>
  <si>
    <t>Налог на имущество физических лиц</t>
  </si>
  <si>
    <t>ОБЩЕГОСУДАРСТВЕННЫЕ ВОПРОСЫ</t>
  </si>
  <si>
    <t>НАЦИОНАЛЬНАЯ ЭКОНОМИКА</t>
  </si>
  <si>
    <t>11</t>
  </si>
  <si>
    <t>Культура</t>
  </si>
  <si>
    <t>000 2 02 00000 00 0000 000</t>
  </si>
  <si>
    <t>9910005</t>
  </si>
  <si>
    <t>Дотации бюджетам поселений на поддержку мер по обеспечению сбалансированности бюджетов</t>
  </si>
  <si>
    <t>000 1 11 00000 00 0000 000</t>
  </si>
  <si>
    <t>Транспорт</t>
  </si>
  <si>
    <t>Увел. расходов</t>
  </si>
  <si>
    <t>увеличение</t>
  </si>
  <si>
    <t>общая</t>
  </si>
  <si>
    <t xml:space="preserve">  </t>
  </si>
  <si>
    <t xml:space="preserve">Субвенции бюджетам на осуществление полномочий по первичному воинскому учету на территории , где отсутствуют военные комесариаты </t>
  </si>
  <si>
    <t>09</t>
  </si>
  <si>
    <t xml:space="preserve">Коммунальное хозяйство </t>
  </si>
  <si>
    <t>Межбюджетные трансферты</t>
  </si>
  <si>
    <t>МЕЖБЮДЖЕТНЫЕ ТРАНСФЕРТЫ</t>
  </si>
  <si>
    <t xml:space="preserve">Сумма на 2017 год (тыс. руб.) </t>
  </si>
  <si>
    <t>000 2 02 01001 10 0000 151</t>
  </si>
  <si>
    <t>000 2 02 01003 10 0000 151</t>
  </si>
  <si>
    <t>Доходы от использования имущества, находящегося в государственной и муниципальной собственности.</t>
  </si>
  <si>
    <t>Мобилизационная и вневойсковая подготовка</t>
  </si>
  <si>
    <t>НАЦИОНАЛЬНАЯ ОБОРОНА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</si>
  <si>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</si>
  <si>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</si>
  <si>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0020000</t>
  </si>
  <si>
    <t>Мобилизационная  и вневойсковая подготовка</t>
  </si>
  <si>
    <t>Иные межбюджетные трансферты</t>
  </si>
  <si>
    <t>5210000</t>
  </si>
  <si>
    <t>7951403</t>
  </si>
  <si>
    <t>Благоустройство</t>
  </si>
  <si>
    <t>Другие общегосударственные вопросы</t>
  </si>
  <si>
    <t>13</t>
  </si>
  <si>
    <t>Муниципальная программа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</si>
  <si>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</si>
  <si>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</si>
  <si>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18И0000</t>
  </si>
  <si>
    <t>18И9999</t>
  </si>
  <si>
    <t>610</t>
  </si>
  <si>
    <t>00</t>
  </si>
  <si>
    <t>Дотации бюджетам субъектов РФ и муниципальных образований</t>
  </si>
  <si>
    <t>000 202 03000 00 0000 151</t>
  </si>
  <si>
    <t>Субвенции бюджетам субъектов РФ и муниципальных образований</t>
  </si>
  <si>
    <t>тыс. руб.</t>
  </si>
  <si>
    <t>№</t>
  </si>
  <si>
    <t>Код администратора</t>
  </si>
  <si>
    <t>Код бюджетной классификации</t>
  </si>
  <si>
    <t xml:space="preserve">ВСЕГО </t>
  </si>
  <si>
    <t>Ведомственная структура расходов  бюджета сельского поселения на плановый период 2016 и 2017 годов</t>
  </si>
  <si>
    <t>Осуществление первичного воинского учета на территориях, где отсутствуют военные комиссариаты по непрограммному направлению расходов «Иные непрограммные мероприятия» в рамках непрограммных расходов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</si>
  <si>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главы муниципального образования по непрограммному направлению расходов «Обеспечение деятельности органов местного самоуправления муниципального образования» в рамках непрограммных расходов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</si>
  <si>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</si>
  <si>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Куликовский сельсовет Лебедянского муниципального района на 2015 г.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</si>
  <si>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</si>
  <si>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2 02 02088 10 0005 151</t>
  </si>
  <si>
    <t>Субсидии бюджетам сельских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</si>
  <si>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2 02 02089 10 0001 151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</si>
  <si>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</si>
  <si>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</si>
  <si>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</si>
  <si>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2 02 02089 10 0004 151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</si>
  <si>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</si>
  <si>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2 02 02089 10 0005 151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</si>
  <si>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</si>
  <si>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2 02 02102 10 0000 151</t>
  </si>
  <si>
    <t>Субсидии бюджетам сельских поселений на закупку автотранспортных средств и коммунальной техники</t>
  </si>
  <si>
    <t>2 02 02109 10 0000 151</t>
  </si>
  <si>
    <t>Субсидии бюджетам сельских поселений на проведение капитального ремонта многоквартирных домов</t>
  </si>
  <si>
    <t>2 02 02136 10 0000 151</t>
  </si>
  <si>
    <t>Субсидии бюджетам сельских  поселений на реализацию программ повышения эффективности бюджетных расходов</t>
  </si>
  <si>
    <t>2 02 02150 10 0000 151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</si>
  <si>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</si>
  <si>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</si>
  <si>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</si>
  <si>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2 02 02217 10 0000 151</t>
  </si>
  <si>
    <t>Субсидии бюджетам сельских поселений на поддержку региональных проектов в сфере информационных технологий</t>
  </si>
  <si>
    <t>2 02 02998 10 0000 151</t>
  </si>
  <si>
    <t>Субсидия бюджетам сельских поселений на финансовое обеспечение отдельных полномочий</t>
  </si>
  <si>
    <t>2 02 02999 10 0000 151</t>
  </si>
  <si>
    <t>Прочие субсидии бюджетам сельских поселений</t>
  </si>
  <si>
    <t>2 02 03015 10 0000 151</t>
  </si>
  <si>
    <t>2 02 03999 10 0000 151</t>
  </si>
  <si>
    <t>Прочие субвенции бюджетам сельских поселений</t>
  </si>
  <si>
    <t>2 02 04012 10 0000 151</t>
  </si>
  <si>
    <t xml:space="preserve"> к "Бюджету сельского поселения Куликовский сельсовет Лебедянского</t>
  </si>
  <si>
    <t>Реализация направления расходов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</si>
  <si>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1852013</t>
  </si>
  <si>
    <t>1852014</t>
  </si>
  <si>
    <t>1852015</t>
  </si>
  <si>
    <t>1852016</t>
  </si>
  <si>
    <t>1852017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</si>
  <si>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</si>
  <si>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</si>
  <si>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</si>
  <si>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</si>
  <si>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</si>
  <si>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</si>
  <si>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</si>
  <si>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 поселений</t>
  </si>
  <si>
    <t>1 11 09045 10 0000 120</t>
  </si>
  <si>
    <t>Содержание автомобильных дорог общего пользования местного  значения и сооружений на них в рамках подрограммы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</si>
  <si>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Содержание мест захоронения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</si>
  <si>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Содержание памятников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</si>
  <si>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Озеленение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</si>
  <si>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</si>
  <si>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Реализация направления расходов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</si>
  <si>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Реализация направления расходов в рамках подрограммы "Подпрограмма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</si>
  <si>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(Закупка товаров, работ и услуг для государственных (муниципальных) нужд)</t>
  </si>
  <si>
    <t>Реализация направления расходов в рамках подрограммы "Развитие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</si>
  <si>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 по непрограммному направлению расходов «Иные непрограммные мероприятия» в рамках непрограммных расходов местного бюджета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</si>
  <si>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 (Межбюджетные трансферты)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</si>
  <si>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 (Межбюджетные трансферты)</t>
  </si>
  <si>
    <t>Предоставление муниципальным бюджетным учреждениям субсидий в рамках подпрограммы «Развитие и сохранение культуры 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(Предоставление субсидий бюджетным, автономным учреждениям и иным некоммерческим организациям)</t>
  </si>
  <si>
    <t>Резервный фонд администрации по непрограммному направлению расходов "Резервные фонды " в рамках непрограммных расходов бюджета поселений (Иные бюджетные ассигнования)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</si>
  <si>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(Иные бюджетные ассигнования)</t>
  </si>
  <si>
    <t>Реализация направления расходов в рамках подрограммы "Подпрограмма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</si>
  <si>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Обеспечение деятельности главы муниципального образования по непрограммному направлению расходов «Обеспечение деятельности органов местного самоуправления муниципального образования» в рамках непрограммных расходов местного бюджета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</si>
  <si>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муниципальной власти Лебедянского муници-пального района Липецкой области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</si>
  <si>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</si>
  <si>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</si>
  <si>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000 2 02 04014 10 0000 151</t>
  </si>
  <si>
    <t>Б</t>
  </si>
  <si>
    <t>И</t>
  </si>
  <si>
    <t>0011</t>
  </si>
  <si>
    <t>0012</t>
  </si>
  <si>
    <t>П</t>
  </si>
  <si>
    <t>0900</t>
  </si>
  <si>
    <t>Итого по муниципальным программам</t>
  </si>
  <si>
    <t>Обеспечение деятельности органов местного самоуправления муниципального обраования в рамках непрограммных расходов местного бюджета</t>
  </si>
  <si>
    <t>1</t>
  </si>
  <si>
    <t>0005</t>
  </si>
  <si>
    <t>Резервные фонды в рамках непрограммных расходов областного бюджета</t>
  </si>
  <si>
    <t>3</t>
  </si>
  <si>
    <t>Резервный фонд администрации по непрограммному направлению расходов "Резервные фонды " в рамках непрограммных расходов бюджета поселений</t>
  </si>
  <si>
    <t>0500</t>
  </si>
  <si>
    <t>2001</t>
  </si>
  <si>
    <t>2003</t>
  </si>
  <si>
    <t>5118</t>
  </si>
  <si>
    <t>ВСЕГО:</t>
  </si>
  <si>
    <t>18</t>
  </si>
  <si>
    <t>2016</t>
  </si>
  <si>
    <t>Непрограммные расходы бюджета сельского поселения Куликовский сельсовет</t>
  </si>
  <si>
    <t>Условно утвержденные расходы по непрограммному направлению расходов "Иные непрограммные мероприятия" в рамках непрограммных расходов местного бюджета (Иные бюджетные ассигнования)</t>
  </si>
  <si>
    <t>0002</t>
  </si>
  <si>
    <t>Распределение расходов бюджета сельского поселения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Российской Федерации на плановый период 2016 и 2017 годов</t>
  </si>
  <si>
    <t>Приложение № 6</t>
  </si>
  <si>
    <t>Приложение № 7</t>
  </si>
  <si>
    <t>Приложение  № 9</t>
  </si>
  <si>
    <t>Приложение  № 10</t>
  </si>
  <si>
    <t>Приложение № 13</t>
  </si>
  <si>
    <t>Приложение № 15</t>
  </si>
  <si>
    <t xml:space="preserve">сумма </t>
  </si>
  <si>
    <t>2017год</t>
  </si>
  <si>
    <t>Объем межбюджетных трансфертов, предусмотренных к передаче в бюджет Лебедянского муниципального района на плановый период 2016 и 2017 годов</t>
  </si>
  <si>
    <t>Администрация сельского поселения Куликовский сельсовет Лебедянского муниципального района Липецкой области Российской Федерации</t>
  </si>
  <si>
    <t>к Бюджету сельского поселения Куликовский сельсовет Лебедянского муниципального</t>
  </si>
  <si>
    <t xml:space="preserve">РАСПРЕДЕЛЕИЕ АССИГОВАНИЙ  БЮДЖЕТА СЕЛЬСКОГО              ПОСЕЛЕНИЯ КУЛИКОВСКИЙ СЕЛЬСОВЕТ </t>
  </si>
  <si>
    <t>к бюджету сельского поселения Куликовский сельсовет Лебедянского муниципального</t>
  </si>
  <si>
    <t>909</t>
  </si>
  <si>
    <t>5212002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</si>
  <si>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 на передачу полномочий в сфере архитектуры и градостроительства</t>
  </si>
  <si>
    <t>Дотация на выравнивание бюджетной обеспеченности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</si>
  <si>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</si>
  <si>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2 02 01999 10 0000 151</t>
  </si>
  <si>
    <t>Прочие дотации бюджетам сельских поселений</t>
  </si>
  <si>
    <t>2 02 02003 10 0000 151</t>
  </si>
  <si>
    <t>Субсидии бюджетам сельских поселений на реформирование муниципальных финансов</t>
  </si>
  <si>
    <t>2 02 02008 10 0000 151</t>
  </si>
  <si>
    <t>Субсидии бюджетам сельских поселений на обеспечение жильем молодых семей</t>
  </si>
  <si>
    <t>2 02 02019 10 0000 151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</si>
  <si>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</si>
  <si>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</si>
  <si>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2 02 04025 10 0000 151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</si>
  <si>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</si>
  <si>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2 02 04028 10 0000 151</t>
  </si>
  <si>
    <t>Межбюджетные трансферты, передаваемые бюджетам сельских поселений на реализацию природоохранных мероприятий</t>
  </si>
  <si>
    <t>2 02 04033 10 0000 151</t>
  </si>
  <si>
    <t>Межбюджетные трансферты, передаваемые  бюджетам сельских поселений, на премирование победителей Всероссийского конкурса на звание "Самое благоустроенное городское (сельское) поселение России"</t>
  </si>
  <si>
    <t>2 02 04041 10 0000 151</t>
  </si>
  <si>
    <t>Реализация направления расходов в рамках подпрограммы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</si>
  <si>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Обеспечение деятельности главы муниципального образования по непрограммному направлению расходов «Обеспечение деятельности органов местного самоуправления муниципального образования» в рамках непрограммных расходов местного бюджета</t>
  </si>
  <si>
    <t>Вывоз ТБО 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</si>
  <si>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1859999</t>
  </si>
  <si>
    <t>1899999</t>
  </si>
  <si>
    <t>Дорожное хозяйство (дорожные фонды)</t>
  </si>
  <si>
    <t>9990002</t>
  </si>
  <si>
    <t>Специальные расходы</t>
  </si>
  <si>
    <t>880</t>
  </si>
  <si>
    <t xml:space="preserve">   000 1 11 05075 10 0000 120</t>
  </si>
  <si>
    <t xml:space="preserve"> 000 1 11 05075 10 0000 120</t>
  </si>
  <si>
    <t xml:space="preserve">                                                                                         к Бюджету сельского поселения Куликовский сельсовет Лебедянского муниципального</t>
  </si>
  <si>
    <t>На содержание ставки специалиста, для осуществления контроля по составлению и исполнению бюджета поселения</t>
  </si>
  <si>
    <t>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</si>
  <si>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"Подпрограмма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</si>
  <si>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1840000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</si>
  <si>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</si>
  <si>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2 02 04052 10 0000 151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</si>
  <si>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</si>
  <si>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2 02 04053 10 0000 151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</si>
  <si>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</si>
  <si>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</si>
  <si>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</si>
  <si>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2 02 04059 10 0000 151</t>
  </si>
  <si>
    <t>Межбюджетные трансферты, передаваемые бюджетам сельских поселений на поощрение достижения наилучших показателей деятельности органов местного самоуправления</t>
  </si>
  <si>
    <t>2 02 04070 10 0000 151</t>
  </si>
  <si>
    <t>Межбюджетные трансферты, передаваемые бюджетам сельских поселений на государственную поддержку (грант) комплексного развития региональных и муниципальных учреждений культуры</t>
  </si>
  <si>
    <t>2 02 04092 10 0000 151</t>
  </si>
  <si>
    <t>Межбюджетные трансферты, передаваемые бюджетам сельских поселений на развитие транспортной инфраструктуры</t>
  </si>
  <si>
    <t>2 02 04999 10 0000 151</t>
  </si>
  <si>
    <t>Прочие межбюджетные трансферты, передаваемые бюджетам сельских поселений</t>
  </si>
  <si>
    <t>2 02 09014 10 0000 151</t>
  </si>
  <si>
    <t>Прочие безвозмездные поступления в бюджеты сельских поселений от федерального бюджета</t>
  </si>
  <si>
    <t>2 02 09024 10 0000 151</t>
  </si>
  <si>
    <t>Прочие безвозмездные поступления в бюджеты сельских поселений от бюджетов субъектов Российской Федерации</t>
  </si>
  <si>
    <t>2 02 09054 10 0000 151</t>
  </si>
  <si>
    <t>Прочие безвозмездные поступления в бюджеты сельских поселений от бюджетов муниципальных районов</t>
  </si>
  <si>
    <t>2 02 09071 10 0000 151</t>
  </si>
  <si>
    <t>Прочие безвозмездные поступления в бюджеты сельских поселений от бюджета Пенсионного фонда Российской Федерации</t>
  </si>
  <si>
    <t>2 02 09072 10 0000 151</t>
  </si>
  <si>
    <t>Прочие безвозмездные поступления в бюджеты сельских поселений от бюджета Фонда социального страхования Российской Федерации</t>
  </si>
  <si>
    <t>2 02 09073 10 0000 151</t>
  </si>
  <si>
    <t>Прочие безвозмездные поступления в бюджеты сельских поселений от бюджета Федерального фонда обязательного медицинского страхования</t>
  </si>
  <si>
    <t>2 02 09074 10 0000 151</t>
  </si>
  <si>
    <t>Прочие безвозмездные поступления в бюджеты сельских поселений от бюджетов территориальных фондов обязательного медицинского страхования</t>
  </si>
  <si>
    <t>2 03 05010 10 0000 180</t>
  </si>
  <si>
    <t>Предоставление  государственными (муниципальными) организациями грантов для получателей средств бюджетов сельских  поселений</t>
  </si>
  <si>
    <t>2 03 05020 10 0000 180</t>
  </si>
  <si>
    <t>Поступления от денежных пожертвований, предоставляемых государственными (муниципальными) организациями  получателям средств  бюджетов сельских поселений</t>
  </si>
  <si>
    <t>2 03 05030 10 0000 180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</si>
  <si>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</si>
  <si>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2 03 05040 10 0000 180</t>
  </si>
  <si>
    <t>Безвозмездные поступления в бюджеты сельских 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</si>
  <si>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2 03 05050 10 0000 180</t>
  </si>
  <si>
    <t>Безвозмездные поступления в сельских бюджеты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</si>
  <si>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2 03 05060 10 0000 180</t>
  </si>
  <si>
    <t>2 03 05099 10 0000 180</t>
  </si>
  <si>
    <t>Прочие безвозмездные поступления от государственных (муниципальных) организаций в бюджеты сельских поселений</t>
  </si>
  <si>
    <t>2 04 05010 10 0000 180</t>
  </si>
  <si>
    <t>Предоставление негосударственными организациями грантов для получателей средств  бюджетов сельских  поселений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</si>
  <si>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</si>
  <si>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сельских  поселений</t>
  </si>
  <si>
    <t>2 04 05099 10 0000 180</t>
  </si>
  <si>
    <t>Прочие безвозмездные поступления от негосударственных организаций в бюджеты сельских  поселений</t>
  </si>
  <si>
    <t>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</si>
  <si>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</si>
  <si>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</si>
  <si>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</si>
  <si>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2 07 05030 10 0000 180</t>
  </si>
  <si>
    <t>Прочие безвозмездные поступления в бюджеты сельских поселений</t>
  </si>
  <si>
    <t>2 18 05010 10 0000 151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</si>
  <si>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</si>
  <si>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</si>
  <si>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</si>
  <si>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</si>
  <si>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</si>
  <si>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t xml:space="preserve">Безвозмездные поступления в бюджеты </t>
    </r>
    <r>
      <rPr>
        <sz val="12"/>
        <rFont val="Times New Roman"/>
        <family val="1"/>
      </rPr>
      <t>сельских</t>
    </r>
    <r>
      <rPr>
        <sz val="12"/>
        <color indexed="8"/>
        <rFont val="Times New Roman"/>
        <family val="1"/>
      </rPr>
      <t xml:space="preserve">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  </r>
  </si>
  <si>
    <t xml:space="preserve">                                                                                               Приложение № 2</t>
  </si>
  <si>
    <t xml:space="preserve">ПОСЕЛЕНИЯ - ТЕРРИТОРИАЛЬНЫХ ОРГАНОВ ФЕДЕРАЛЬНЫХ ОРГАНОВ ИСПОЛНИТЕЛЬНОЙ </t>
  </si>
  <si>
    <t>ВЛАСТИ НА 2015 ГОД И НА ПЛАНОВЫЙ ПЕРИОД 2016 и 2017 ГОДОВ</t>
  </si>
  <si>
    <t>Управление Федеральной налоговой службы по Липецкой области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</si>
  <si>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</si>
  <si>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</si>
  <si>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</si>
  <si>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</si>
  <si>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</si>
  <si>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</si>
  <si>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</si>
  <si>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</si>
  <si>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</si>
  <si>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</si>
  <si>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</si>
  <si>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</si>
  <si>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</si>
  <si>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</si>
  <si>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</si>
  <si>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1 05 01030 01 0000 110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</si>
  <si>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</si>
  <si>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</si>
  <si>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</si>
  <si>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</si>
  <si>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</si>
  <si>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</si>
  <si>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</si>
  <si>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</si>
  <si>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</si>
  <si>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</si>
  <si>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</si>
  <si>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</si>
  <si>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1 18 05000 10 0000 180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</si>
  <si>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</si>
  <si>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</si>
  <si>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</si>
  <si>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Подпрограмма "Развития субъектов малого и среднего предпринимательства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</si>
  <si>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1842005</t>
  </si>
  <si>
    <t>1842006</t>
  </si>
  <si>
    <t>Осуществление первичного воинского учета на территориях, глее отсутствуют военные комиссариаты по непрограммному направлению расходов «Иные непрограммные мероприятия» в рамках непрограммных расходов местного бюджета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</si>
  <si>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</si>
  <si>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передачу полномочий по осуществлению контроля за исполнением бюджета сельского поселения по непрограммному направлению расходов «Иные непрограммные мероприятия» в рамках непрограммных расходов местного бюджета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</si>
  <si>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 на передачу полномочий по проверке годового отчета об исполнении бюджета сельского поселения</t>
  </si>
  <si>
    <t>Муниципальная программа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</si>
  <si>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1800000</t>
  </si>
  <si>
    <t>1870000</t>
  </si>
  <si>
    <t>1879999</t>
  </si>
  <si>
    <t>Реализация направления расходов в рамках подрограммы 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</si>
  <si>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2152013</t>
  </si>
  <si>
    <t>2152014</t>
  </si>
  <si>
    <t>2152015</t>
  </si>
  <si>
    <t>2152016</t>
  </si>
  <si>
    <t>2159999</t>
  </si>
  <si>
    <t>Уличное освящение в рамках подпрограммы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</si>
  <si>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Субсидии бюджетам сельских поселений на реализацию программ поддержки социально ориентированных некоммерческих организаций</t>
  </si>
  <si>
    <t>2 02 02041 10 0000 151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</si>
  <si>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</si>
  <si>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2 02 02051 10 0000 151</t>
  </si>
  <si>
    <t>Субсидии бюджетам сельских поселений на реализацию федеральных целевых программ</t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</si>
  <si>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</si>
  <si>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</si>
  <si>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2 02 02078 10 0000 151</t>
  </si>
  <si>
    <t>Субсидии бюджетам сельских поселений на бюджетные инвестиции для модернизации объектов коммунальной инфраструктуры</t>
  </si>
  <si>
    <t>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</si>
  <si>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</si>
  <si>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2 02 02081 10 0000 151</t>
  </si>
  <si>
    <t>Субсидии бюджетам сельских поселений на мероприятия по обеспечению жильем иных категорий граждан на основании решений Правительства Российской Федерации</t>
  </si>
  <si>
    <t>2 02 02085 10 0000 151</t>
  </si>
  <si>
    <t>Субсидии бюджетам сельских поселений на осуществление мероприятий по обеспечению жильем граждан Российской Федерации, проживающих в сельской местности</t>
  </si>
  <si>
    <t>2 02 02088 10 0001 151</t>
  </si>
  <si>
    <t>Утверждено</t>
  </si>
  <si>
    <t>Глава администрации</t>
  </si>
  <si>
    <t>РОСПИСЬ РАСХОДОВ</t>
  </si>
  <si>
    <t>код</t>
  </si>
  <si>
    <t>Сумма на год</t>
  </si>
  <si>
    <t>Главного распорядителя средств бюджета</t>
  </si>
  <si>
    <t>Раздела</t>
  </si>
  <si>
    <t>Подраздела</t>
  </si>
  <si>
    <t>Целевой статьи</t>
  </si>
  <si>
    <t>Операции сектора госуд.управ.</t>
  </si>
  <si>
    <t>Дополн. классификация</t>
  </si>
  <si>
    <t>Текущий финансовый год</t>
  </si>
  <si>
    <t>всего</t>
  </si>
  <si>
    <t>5210600</t>
  </si>
  <si>
    <t>251</t>
  </si>
  <si>
    <t>100,00</t>
  </si>
  <si>
    <t>0020400</t>
  </si>
  <si>
    <t>254</t>
  </si>
  <si>
    <t>225</t>
  </si>
  <si>
    <t>030</t>
  </si>
  <si>
    <t>0705000</t>
  </si>
  <si>
    <t>870</t>
  </si>
  <si>
    <t>290</t>
  </si>
  <si>
    <t>906</t>
  </si>
  <si>
    <t>5210116</t>
  </si>
  <si>
    <t>252</t>
  </si>
  <si>
    <t>226</t>
  </si>
  <si>
    <t>90011006</t>
  </si>
  <si>
    <t>5210124</t>
  </si>
  <si>
    <t>5210121</t>
  </si>
  <si>
    <t>7950424</t>
  </si>
  <si>
    <t>15И0012</t>
  </si>
  <si>
    <t>242</t>
  </si>
  <si>
    <t>221</t>
  </si>
  <si>
    <t>340</t>
  </si>
  <si>
    <t>244</t>
  </si>
  <si>
    <t>310</t>
  </si>
  <si>
    <t>9930500</t>
  </si>
  <si>
    <t>15И9999</t>
  </si>
  <si>
    <t>1579999</t>
  </si>
  <si>
    <t>1552013</t>
  </si>
  <si>
    <t>223</t>
  </si>
  <si>
    <t>3508618</t>
  </si>
  <si>
    <t>414</t>
  </si>
  <si>
    <t>1552014</t>
  </si>
  <si>
    <t>1552016</t>
  </si>
  <si>
    <t>1559999</t>
  </si>
  <si>
    <t>15П0900</t>
  </si>
  <si>
    <t>611</t>
  </si>
  <si>
    <t>241</t>
  </si>
  <si>
    <t>1529999</t>
  </si>
  <si>
    <t>4409900</t>
  </si>
  <si>
    <t>ИТОГО:</t>
  </si>
  <si>
    <t>Осуществление дорожной деятельности в части содержания автомобильных дорог общего пользования местного значения</t>
  </si>
  <si>
    <t xml:space="preserve"> РОССИЙСКОЙ ФЕДЕРАЦИИ НА ПЛАНОВЫЙ                                                                                                                                     ПЕРИОД 2016 и 2017 ГОДОВ</t>
  </si>
  <si>
    <t>Проведение выборов в законодательные органы государственной власти Липецкой области по непрограммному направлению расходов "Иные непрограммные мероприятия" в рамках непрограммных расходов местного бюджета</t>
  </si>
  <si>
    <t>9990001</t>
  </si>
  <si>
    <t>Подпрограмма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</si>
  <si>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1810000</t>
  </si>
  <si>
    <t>Распределение расходов бюджета сельского поселения на плановый период 2016 и 2017 годов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</si>
  <si>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Подпрограмма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</si>
  <si>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1819999</t>
  </si>
  <si>
    <t>Подпрограмма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</si>
  <si>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1860000</t>
  </si>
  <si>
    <t>1869999</t>
  </si>
  <si>
    <t>Обеспечение деятельности органов местного самоуправления муниципального образования в рамках непрограммных расходов местного бюджета</t>
  </si>
  <si>
    <t>9910000</t>
  </si>
  <si>
    <t>Иные непрограммные мероприятия в рамках непрограммных расходов местного бюджета</t>
  </si>
  <si>
    <t>9990000</t>
  </si>
  <si>
    <t>Реализация направления расходов в рамках подпрограммы "Комплексное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</si>
  <si>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"Обеспечение населения сельского поселения Куликовский сельсовет Лебедянского муниципального района Липецкой области качественной питьевой водой на 2014 -2020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</si>
  <si>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1850000</t>
  </si>
  <si>
    <t>Приложение № 3</t>
  </si>
  <si>
    <t>Приложение № 5</t>
  </si>
  <si>
    <t>Приложение № 4</t>
  </si>
  <si>
    <t>Приложение  № 8</t>
  </si>
  <si>
    <t>Приложение № 12</t>
  </si>
  <si>
    <t>Приложение № 14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</si>
  <si>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</si>
  <si>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</si>
  <si>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</si>
  <si>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</si>
  <si>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Реализация направления расходов в рамках подрограммы "Подпрограмма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</si>
  <si>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Содержание автомобильных дорог общего пользования местного  значения и сооружений на них в рамках подрограммы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</si>
  <si>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"Развития субъектов малого и среднего предпринимательства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</si>
  <si>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"Развития субъектов малого и среднего предпринимательства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</si>
  <si>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</si>
  <si>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"Благоустройство территории сельского поселения сельского поселения Куликовский сельсовет Лебедянского муниципального района Липецкой области 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</si>
  <si>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</si>
  <si>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1820000</t>
  </si>
  <si>
    <t>1829999</t>
  </si>
  <si>
    <t>Ведомственная структура расходов  бюджета сельского поселения на 2015 год</t>
  </si>
  <si>
    <t>9992001</t>
  </si>
  <si>
    <t>9992003</t>
  </si>
  <si>
    <t>9995118</t>
  </si>
  <si>
    <t>9995000</t>
  </si>
  <si>
    <t>18П0900</t>
  </si>
  <si>
    <t>18П0000</t>
  </si>
  <si>
    <t>000 1 06 06013 10 0000 110</t>
  </si>
  <si>
    <t>000 117 1403010 0000 180</t>
  </si>
  <si>
    <t>Реализация направления расходов в рамках подпрограммы "Развитие физической культуры и спорта в сельском поселении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</si>
  <si>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Защита населения и территории от чрезвычайных ситуаций природного и техногенного характера, гражданская оборона</t>
  </si>
  <si>
    <t>1830000</t>
  </si>
  <si>
    <t>Подпрограмма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</si>
  <si>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1839999</t>
  </si>
  <si>
    <t>Реализация направления расходов в рамках подрограммы  "Профилактика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</si>
  <si>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1890000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</si>
  <si>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</si>
  <si>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Подпрограмма "Пожарная безопасность на территории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</si>
  <si>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Подпрограмма "Развития субъектов малого и среднего предпринимательства в сельском поселении Куликовский  сельсовет Лебедянского муниципального района Липецкой области на 2014 - 2020 годы" программы сельского поселения Куликовский 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</si>
  <si>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Реализация направления расходов в рамках подрограммы "Развития субъектов малого и среднего предпринимательства в сельском поселении Куликовский  сельсовет Лебедянского муниципального района Липецкой области на 2014 - 2020 годы" программы сельского поселения Куликовский 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 (Закупка товаров, работ и услуг для государственных (муниципальных) нужд)</t>
  </si>
  <si>
    <t>Подпрограмма "Рациональное использование муниципального имущества сельского поселения  Куликовский 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</si>
  <si>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Дотации на поддержку мер по обеспечению сбалансированности бюджета</t>
  </si>
  <si>
    <t>Субвенция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</si>
  <si>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</si>
  <si>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000 1 06 01030 10 0000 110</t>
  </si>
  <si>
    <t>000 1 06 06023 10 0000 110</t>
  </si>
  <si>
    <t xml:space="preserve">РАСПРЕДЕЛЕНИЕ АССИГНОВАНИЙ  БЮДЖЕТА СЕЛЬСКОГО ПОСЕЛЕНИЯ КУЛИКОВСКИЙ СЕЛЬСОВЕТ </t>
  </si>
  <si>
    <t>Администрация сельского поселения Куликовский сельсовет</t>
  </si>
  <si>
    <t xml:space="preserve">                                                                                         к бюджету сельского поселения Куликовский сельсовет Лебедянского муниципального</t>
  </si>
  <si>
    <t>Земельный налог,взимаемый по ставкам, установленным в соответствии с подпунктом 2 пункта 1 статьи 394 НК РФ  и применяемым к объектам налогообложения, расположенным в границах поселений</t>
  </si>
  <si>
    <t>Наименвание источников внутреннего финансирования</t>
  </si>
  <si>
    <t>01 05 02 01 10 0000 510</t>
  </si>
  <si>
    <t>18И0011</t>
  </si>
  <si>
    <t>18И0012</t>
  </si>
  <si>
    <t>Расходы на обеспечение функций органов муниципальной власти Лебедянского муниципального района Липецкой области (за исключением расходов на выплаты по оплате труда работников указанных органов)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</si>
  <si>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Расходы на выплаты по оплате труда работников органов муниципальной власти Лебедянского муници-пального района Липецкой области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</si>
  <si>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Подпрограмма " Развитие и сохранение культуры сельского поселения Куликовский сельсовет на 2014-2020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</si>
  <si>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Предоставление муниципальным бюджетным учреждениям субсидий в рамках подпрограммы «Развитие и сохранение культуры 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</t>
  </si>
  <si>
    <t>Ремонт автомобильных дорог общего пользования местного значения и сооружений на них 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</si>
  <si>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Содержание автомобильных дорог общего пользования местного  значения и сооружений на них в рамках подрограммы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</si>
  <si>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Оформление прав собственности на автомобильные дороги общего пользования местного значения в рамках подпрограммы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</si>
  <si>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1842007</t>
  </si>
  <si>
    <t>01 05 02 01 10 0000 610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</si>
  <si>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</si>
  <si>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</si>
  <si>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</si>
  <si>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</si>
  <si>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</si>
  <si>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</si>
  <si>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</si>
  <si>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7100000</t>
  </si>
  <si>
    <t>Расходы на выплаты по оплате труда работников органов муниципальной власти Лебедянского муници-пального района Липецкой области в рамках подпрограммы «Развитие кадрового потенциала, информационное обеспечение деятельности органов местного самоуправления сельского поселения Куликовский сельсовет Лебедянского муниципального района Липецкой области на 2014-2020 годы» программы сельского поселения Куликовский сельсовет «Устойчивое развитие территории сельского поселения Куликовский сельсовет Лебедянского муниципального района Липецкой области на 2014-2020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</si>
  <si>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 РАЗДЕЛАМ И ПОДРАЗДЕЛАМ ФУНКЦИОНАЛЬНОЙ</t>
  </si>
  <si>
    <t xml:space="preserve"> КЛАССИФИКАЦИИ РАСХОДОВ БЮДЖЕТОВ</t>
  </si>
  <si>
    <t xml:space="preserve">Получение кредитов  от других бюджетов бюджетной системы  Российской Федерации бюджетами поселений в валюте Российской   Федерации                                  </t>
  </si>
  <si>
    <t xml:space="preserve">                                                                                               Приложение № 1</t>
  </si>
  <si>
    <t xml:space="preserve">                                                                                         к "Бюджету сельского поселения Куликовский сельсовет</t>
  </si>
  <si>
    <t xml:space="preserve">Лебедянского муниципального района на 2015 год </t>
  </si>
  <si>
    <t>и на плановый период 2016 и 2017 годов"</t>
  </si>
  <si>
    <t>ПЕРЕЧЕНЬ</t>
  </si>
  <si>
    <t xml:space="preserve">ГЛАВНЫХ АДМИНИСТРАТОРОВ (АДМИНИСТРАТОРОВ) ДОХОДОВ БЮДЖЕТА СЕЛЬСКОГО </t>
  </si>
  <si>
    <t>ПОСЕЛЕНИЯ НА 2015 ГОД И НА ПЛАНОВЫЙ ПЕРИОД 2016 и 2017 ГОДОВ</t>
  </si>
  <si>
    <t>Код бюджетной классификации Российской Федерации</t>
  </si>
  <si>
    <t>Наименование главного администратора (администратора) доходов бюджета сельского поселения</t>
  </si>
  <si>
    <t>главного администратора (администратора) доходов</t>
  </si>
  <si>
    <t>доходов  бюджета сельского поселения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</si>
  <si>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</si>
  <si>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</si>
  <si>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1 08 07175 01 4000 110</t>
  </si>
  <si>
    <t>1 08 04020 01 1000 110</t>
  </si>
  <si>
    <t>1 08 04020 01 4000 110</t>
  </si>
  <si>
    <t>1 11 02033 10 0000 120</t>
  </si>
  <si>
    <t>Доходы от размещения временно свободных средств бюджетов сельских 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</si>
  <si>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</si>
  <si>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</si>
  <si>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1 11 05027 10 0000 120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</si>
  <si>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</si>
  <si>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1 11 05035 10 0000 120</t>
  </si>
  <si>
    <t xml:space="preserve">                                                                                                                         </t>
  </si>
  <si>
    <t>муниципального района на 2015 год и плановый период 2016 и 2017 годов"</t>
  </si>
  <si>
    <t>Источники финансирования дефицита бюджета сельского поселения</t>
  </si>
  <si>
    <t>№ п/п</t>
  </si>
  <si>
    <t>Наименование групп, подгрупп, статей, элементов, программ (подпрограмм), кодов экономической классификации источников внутреннего дефицита бюджета</t>
  </si>
  <si>
    <t>Сумма, тыс. руб.</t>
  </si>
  <si>
    <t>Изменение остатков средств на счетах по учету средств бюджета сельского поселения</t>
  </si>
  <si>
    <t>Итого:</t>
  </si>
  <si>
    <t>Объем
межбюджетных трансфертов, предусмотренных к получению из районного бюджета на плановый период 2016 и 2017 годов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</si>
  <si>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</si>
  <si>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1 12 04051 10 0000 120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</si>
  <si>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</si>
  <si>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1 12 04052 10 0000 120</t>
  </si>
  <si>
    <t>Плата за использование лесов, расположенных на землях иных категорий, находящихся в собственности сельских поселений, в части арендной платы</t>
  </si>
  <si>
    <t>1 12 05050 10 0000 120</t>
  </si>
  <si>
    <t>Плата за пользование водными объектами, находящимися в собственности сельских поселений</t>
  </si>
  <si>
    <t>1 13 01076 10 0000 130</t>
  </si>
  <si>
    <t>Доходы от оказания информационных услуг органами местного самоуправления сельских поселений, казенными учреждениями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</si>
  <si>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</si>
  <si>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</si>
  <si>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</si>
  <si>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</si>
  <si>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</si>
  <si>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</si>
  <si>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</si>
  <si>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</si>
  <si>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</si>
  <si>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</si>
  <si>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1 14 02058 10 0000 410</t>
  </si>
  <si>
    <t>Доходы от реализации недвижимого имущества бюджетных, автономных учреждений, находящегося в собственности сельских поселений, в части реализации основных средств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</si>
  <si>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</si>
  <si>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</si>
  <si>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</si>
  <si>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</si>
  <si>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</si>
  <si>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</si>
  <si>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</si>
  <si>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</si>
  <si>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</si>
  <si>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</si>
  <si>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1 14 06045 10 0000 430</t>
  </si>
  <si>
    <t>Доходы от продажи земельных участков, находящихся в собственности сельских поселений, находящихся в пользовании бюджетных и автономных учреждений</t>
  </si>
  <si>
    <t>1 15 02050 10 0000 140</t>
  </si>
  <si>
    <t>Платежи, взимаемые органами местного самоуправления (организациями) сельских  поселений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</si>
  <si>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</si>
  <si>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</si>
  <si>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</si>
  <si>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</si>
  <si>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</si>
  <si>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</si>
  <si>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</si>
  <si>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</si>
  <si>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</si>
  <si>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</si>
  <si>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</si>
  <si>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</si>
  <si>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</si>
  <si>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</si>
  <si>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</si>
  <si>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</si>
  <si>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</si>
  <si>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</si>
  <si>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</si>
  <si>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</si>
  <si>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</si>
  <si>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</si>
  <si>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1 17 01050 10 0000 180</t>
  </si>
  <si>
    <t>Невыясненные поступления, зачисляемые в бюджеты сельских  поселений</t>
  </si>
  <si>
    <t>1 17 05050 10 0000 180</t>
  </si>
  <si>
    <t>Прочие неналоговые доходы бюджетов сельских поселений</t>
  </si>
  <si>
    <t>1 17 14030 10 0000 180</t>
  </si>
  <si>
    <t>Средства самообложения граждан, зачисляемые в бюджеты сельских  поселений</t>
  </si>
  <si>
    <t>1 18 05200 10 0000 151</t>
  </si>
  <si>
    <t>Перечисления из бюджетов сельских поселений по решениям о взыскании средств, предоставленных из иных бюджетов бюджетной системы Российской Федерации</t>
  </si>
  <si>
    <t>2 01 05010 10 0000 180</t>
  </si>
  <si>
    <t>Предоставление нерезидентами грантов для получателей средств бюджетов сельских поселений</t>
  </si>
  <si>
    <t>2 01 05020 10 0000 180</t>
  </si>
  <si>
    <t>Поступления от денежных пожертвований, предоставляемых нерезидентами получателям средств бюджетов сельских поселений</t>
  </si>
  <si>
    <t>2 01 05099 10 0000 180</t>
  </si>
  <si>
    <t>Прочие безвозмездные поступления от нерезидентов в бюджеты сельских поселений</t>
  </si>
  <si>
    <t>2 02 01001 10 0000 151</t>
  </si>
  <si>
    <t>Дотации бюджетам сельских поселений на выравнивание бюджетной обеспеченности</t>
  </si>
  <si>
    <t>2 02 01003 10 0000 151</t>
  </si>
  <si>
    <t>2 02 01009 10 0000 151</t>
  </si>
  <si>
    <t xml:space="preserve">Погашение бюджетами поселений кредитов от других бюджетов бюджетной системы Российской Федерации в валюте Российской   </t>
  </si>
  <si>
    <t>01 03 01 00 10 0000 710</t>
  </si>
  <si>
    <t>01 03 01 00 10 0000 810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</si>
  <si>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</si>
  <si>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</si>
  <si>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тыс.руб.</t>
  </si>
  <si>
    <t>района на 2015 год и на плановый период 2016 и 2017 годов"</t>
  </si>
  <si>
    <t xml:space="preserve">к Бюджету сельского поселения Куликовский сельсовет Лебедянского муниципального </t>
  </si>
  <si>
    <t xml:space="preserve">Объем
межбюджетных трансфертов, предусмотренных к получению из других бюджетов бюджетной системы Российской Федерации на 2015 год
</t>
  </si>
  <si>
    <t>2015 год</t>
  </si>
  <si>
    <t>Объем
межбюджетных трансфертов, предусмотренных к получению из других бюджетов бюджетной системы Российской Федерации на плановый период 2016 и 2017 годов</t>
  </si>
  <si>
    <t xml:space="preserve">2016 год </t>
  </si>
  <si>
    <t>2017 год</t>
  </si>
  <si>
    <t xml:space="preserve">Перечень
главных администраторов - администраторов источников внутреннего финансирования дефицита бюджета сельского поселения Куликовский сельсовет на   2015 год                                                               и на плановый период 2016 и 2017 годов
</t>
  </si>
  <si>
    <t>2016 год</t>
  </si>
  <si>
    <t>Главный распорядитель, распорядитель</t>
  </si>
  <si>
    <t xml:space="preserve"> 2016 год</t>
  </si>
  <si>
    <t xml:space="preserve"> 2017 год</t>
  </si>
  <si>
    <t>Приложение  № 11</t>
  </si>
  <si>
    <t xml:space="preserve">Распределение расходов бюджета сельского поселения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Российской Федерации на 2015 год. </t>
  </si>
  <si>
    <t>МП</t>
  </si>
  <si>
    <t>ПМп</t>
  </si>
  <si>
    <t>Направление</t>
  </si>
  <si>
    <t>Подпрограмма "Развитие физической культуры и спорта в сельском поселении покрово - Казацкий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</si>
  <si>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Реализация направления расходов в рамках подпрограммы "Развитие физической культуры и спорта в сельском поселении Ольховский  сельсовет Лебедянского муниципального района Липецкой области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</si>
  <si>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5</t>
  </si>
  <si>
    <t>Уличное освещение в рамках подпрограммы "Благоустройство населенных пунктов, расположенных на территории сельского поселения Ольховский сельсовет Лебедянского муниципального района Липецкой области  на 2014 - 2020 годы" программы сельского поселения Ольховский сельсовет "Устойчивое развитие территории сельского поселения Ольховский сельсовет Лебедянского муниципального района Липецкой области на 2014 - 2020 годы"</t>
  </si>
  <si>
    <t>2013</t>
  </si>
  <si>
    <t>2014</t>
  </si>
  <si>
    <t>2015</t>
  </si>
  <si>
    <t>2017</t>
  </si>
  <si>
    <t>9999</t>
  </si>
  <si>
    <t>9</t>
  </si>
  <si>
    <t>Подпрограмма "Развитие дорог местного значения сельского поселения Куликовский сельсовет Лебедянского муниципального района Липецкой области на 2014 - 2020 годы" программы сельского поселения Куликовский сельсовет "Устойчивое развитие территории сельского поселения Куликовский сельсовет Лебедянского муниципального района Липецкой области на 2014 - 2020 годы"</t>
  </si>
  <si>
    <t>4</t>
  </si>
  <si>
    <t>2006</t>
  </si>
  <si>
    <t>Осуществление первичного воинского учета на территориях, где отсутствуют военные комиссариаты по непрограммному направлению расходов «Иные непрограммные мероприятия» в рамках непрограммных расходов местного бюджета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</si>
  <si>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</si>
  <si>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2 02 02088 10 0002 151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</si>
  <si>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</si>
  <si>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2 02 02088 10 0004 151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</si>
</sst>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"/>
    <numFmt numFmtId="181" formatCode="#,##0;\-#,##0;;@"/>
    <numFmt numFmtId="182" formatCode="0.0;[Red]0.0"/>
    <numFmt numFmtId="183" formatCode="0.00000000"/>
    <numFmt numFmtId="184" formatCode="0.0000000"/>
    <numFmt numFmtId="185" formatCode="0.0000"/>
    <numFmt numFmtId="186" formatCode="0.000"/>
    <numFmt numFmtId="187" formatCode="#,##0.0_р_."/>
    <numFmt numFmtId="188" formatCode="#,##0.00_р_."/>
  </numFmts>
  <fonts count="7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3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7"/>
      <name val="Arial CYR"/>
      <family val="2"/>
    </font>
    <font>
      <sz val="13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61"/>
      <name val="Arial Cyr"/>
      <family val="0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6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0"/>
      <color indexed="1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b/>
      <i/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60"/>
      <name val="Arial Cyr"/>
      <family val="0"/>
    </font>
    <font>
      <sz val="12"/>
      <name val="Arial"/>
      <family val="2"/>
    </font>
    <font>
      <b/>
      <i/>
      <sz val="14"/>
      <color indexed="2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1" borderId="7" applyNumberFormat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45" fillId="0" borderId="0">
      <alignment/>
      <protection/>
    </xf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603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2" fontId="3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2" fontId="21" fillId="0" borderId="14" xfId="0" applyNumberFormat="1" applyFont="1" applyBorder="1" applyAlignment="1">
      <alignment horizontal="center"/>
    </xf>
    <xf numFmtId="172" fontId="21" fillId="0" borderId="16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7" fillId="0" borderId="14" xfId="0" applyNumberFormat="1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38" fillId="0" borderId="14" xfId="0" applyNumberFormat="1" applyFont="1" applyBorder="1" applyAlignment="1">
      <alignment horizontal="center"/>
    </xf>
    <xf numFmtId="172" fontId="12" fillId="0" borderId="1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>
      <alignment horizontal="center"/>
    </xf>
    <xf numFmtId="172" fontId="42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14" fillId="0" borderId="1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72" fontId="17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172" fontId="0" fillId="0" borderId="23" xfId="0" applyNumberFormat="1" applyBorder="1" applyAlignment="1">
      <alignment horizontal="center"/>
    </xf>
    <xf numFmtId="172" fontId="7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2" fontId="40" fillId="0" borderId="26" xfId="0" applyNumberFormat="1" applyFont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2" fontId="31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172" fontId="17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2" fontId="21" fillId="0" borderId="26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38" fillId="0" borderId="26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 horizontal="center"/>
    </xf>
    <xf numFmtId="172" fontId="12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49" fontId="29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179" fontId="38" fillId="0" borderId="10" xfId="0" applyNumberFormat="1" applyFont="1" applyBorder="1" applyAlignment="1">
      <alignment horizontal="center"/>
    </xf>
    <xf numFmtId="179" fontId="29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79" fontId="7" fillId="0" borderId="10" xfId="0" applyNumberFormat="1" applyFont="1" applyFill="1" applyBorder="1" applyAlignment="1" applyProtection="1">
      <alignment horizontal="center" vertical="center"/>
      <protection/>
    </xf>
    <xf numFmtId="179" fontId="29" fillId="0" borderId="10" xfId="0" applyNumberFormat="1" applyFont="1" applyFill="1" applyBorder="1" applyAlignment="1" applyProtection="1">
      <alignment horizontal="center" vertical="center"/>
      <protection/>
    </xf>
    <xf numFmtId="179" fontId="21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" vertical="top"/>
      <protection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Border="1" applyAlignment="1">
      <alignment horizontal="center"/>
    </xf>
    <xf numFmtId="0" fontId="10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179" fontId="4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30" xfId="0" applyNumberFormat="1" applyFont="1" applyFill="1" applyBorder="1" applyAlignment="1" applyProtection="1">
      <alignment horizontal="center" vertical="top" wrapText="1"/>
      <protection/>
    </xf>
    <xf numFmtId="17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/>
    </xf>
    <xf numFmtId="172" fontId="21" fillId="0" borderId="14" xfId="0" applyNumberFormat="1" applyFont="1" applyBorder="1" applyAlignment="1">
      <alignment horizontal="center"/>
    </xf>
    <xf numFmtId="172" fontId="21" fillId="0" borderId="16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24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22" borderId="10" xfId="0" applyFont="1" applyFill="1" applyBorder="1" applyAlignment="1">
      <alignment wrapText="1"/>
    </xf>
    <xf numFmtId="49" fontId="7" fillId="22" borderId="10" xfId="0" applyNumberFormat="1" applyFont="1" applyFill="1" applyBorder="1" applyAlignment="1" applyProtection="1">
      <alignment horizontal="center" vertical="center" wrapText="1"/>
      <protection/>
    </xf>
    <xf numFmtId="179" fontId="7" fillId="22" borderId="10" xfId="0" applyNumberFormat="1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>
      <alignment/>
    </xf>
    <xf numFmtId="49" fontId="7" fillId="22" borderId="10" xfId="0" applyNumberFormat="1" applyFont="1" applyFill="1" applyBorder="1" applyAlignment="1" applyProtection="1">
      <alignment horizontal="center" vertical="center"/>
      <protection/>
    </xf>
    <xf numFmtId="0" fontId="29" fillId="22" borderId="10" xfId="0" applyNumberFormat="1" applyFont="1" applyFill="1" applyBorder="1" applyAlignment="1" applyProtection="1">
      <alignment vertical="center" wrapText="1"/>
      <protection/>
    </xf>
    <xf numFmtId="49" fontId="29" fillId="22" borderId="10" xfId="0" applyNumberFormat="1" applyFont="1" applyFill="1" applyBorder="1" applyAlignment="1" applyProtection="1">
      <alignment horizontal="center" vertical="center"/>
      <protection/>
    </xf>
    <xf numFmtId="49" fontId="29" fillId="22" borderId="10" xfId="0" applyNumberFormat="1" applyFont="1" applyFill="1" applyBorder="1" applyAlignment="1" applyProtection="1">
      <alignment horizontal="center" vertical="center" wrapText="1"/>
      <protection/>
    </xf>
    <xf numFmtId="179" fontId="29" fillId="22" borderId="10" xfId="0" applyNumberFormat="1" applyFont="1" applyFill="1" applyBorder="1" applyAlignment="1" applyProtection="1">
      <alignment horizontal="center" vertical="center"/>
      <protection/>
    </xf>
    <xf numFmtId="0" fontId="22" fillId="22" borderId="10" xfId="0" applyFont="1" applyFill="1" applyBorder="1" applyAlignment="1">
      <alignment/>
    </xf>
    <xf numFmtId="0" fontId="7" fillId="22" borderId="0" xfId="0" applyFont="1" applyFill="1" applyAlignment="1">
      <alignment wrapText="1"/>
    </xf>
    <xf numFmtId="0" fontId="7" fillId="0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49" fontId="7" fillId="24" borderId="10" xfId="0" applyNumberFormat="1" applyFont="1" applyFill="1" applyBorder="1" applyAlignment="1" applyProtection="1">
      <alignment horizontal="center" vertical="center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179" fontId="7" fillId="24" borderId="10" xfId="0" applyNumberFormat="1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>
      <alignment/>
    </xf>
    <xf numFmtId="179" fontId="7" fillId="24" borderId="10" xfId="0" applyNumberFormat="1" applyFont="1" applyFill="1" applyBorder="1" applyAlignment="1">
      <alignment horizontal="center" vertical="center"/>
    </xf>
    <xf numFmtId="17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179" fontId="41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wrapText="1"/>
    </xf>
    <xf numFmtId="179" fontId="7" fillId="0" borderId="10" xfId="0" applyNumberFormat="1" applyFont="1" applyFill="1" applyBorder="1" applyAlignment="1">
      <alignment horizontal="center" vertical="center"/>
    </xf>
    <xf numFmtId="179" fontId="21" fillId="0" borderId="10" xfId="0" applyNumberFormat="1" applyFont="1" applyFill="1" applyBorder="1" applyAlignment="1">
      <alignment horizontal="center" vertical="center"/>
    </xf>
    <xf numFmtId="179" fontId="2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/>
    </xf>
    <xf numFmtId="179" fontId="7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179" fontId="45" fillId="0" borderId="0" xfId="0" applyNumberFormat="1" applyFont="1" applyAlignment="1">
      <alignment/>
    </xf>
    <xf numFmtId="0" fontId="7" fillId="0" borderId="10" xfId="0" applyNumberFormat="1" applyFont="1" applyBorder="1" applyAlignment="1">
      <alignment wrapText="1"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/>
    </xf>
    <xf numFmtId="0" fontId="11" fillId="0" borderId="38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11" fillId="0" borderId="17" xfId="0" applyFont="1" applyBorder="1" applyAlignment="1">
      <alignment horizontal="center" wrapText="1"/>
    </xf>
    <xf numFmtId="0" fontId="5" fillId="0" borderId="3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179" fontId="14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9" fontId="14" fillId="0" borderId="1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172" fontId="49" fillId="0" borderId="2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top" wrapText="1"/>
      <protection/>
    </xf>
    <xf numFmtId="49" fontId="14" fillId="0" borderId="35" xfId="0" applyNumberFormat="1" applyFont="1" applyFill="1" applyBorder="1" applyAlignment="1" applyProtection="1">
      <alignment horizontal="center" vertical="top" wrapText="1"/>
      <protection/>
    </xf>
    <xf numFmtId="172" fontId="14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3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>
      <alignment wrapText="1"/>
    </xf>
    <xf numFmtId="0" fontId="7" fillId="0" borderId="24" xfId="0" applyNumberFormat="1" applyFont="1" applyFill="1" applyBorder="1" applyAlignment="1" applyProtection="1">
      <alignment horizontal="left" vertical="top" wrapText="1"/>
      <protection/>
    </xf>
    <xf numFmtId="0" fontId="14" fillId="0" borderId="24" xfId="0" applyNumberFormat="1" applyFont="1" applyFill="1" applyBorder="1" applyAlignment="1" applyProtection="1">
      <alignment horizontal="left" vertical="top"/>
      <protection/>
    </xf>
    <xf numFmtId="0" fontId="14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0" fillId="0" borderId="10" xfId="0" applyFont="1" applyBorder="1" applyAlignment="1">
      <alignment vertical="top" wrapText="1"/>
    </xf>
    <xf numFmtId="49" fontId="5" fillId="0" borderId="2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right" wrapText="1"/>
    </xf>
    <xf numFmtId="0" fontId="11" fillId="0" borderId="3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44" fillId="0" borderId="0" xfId="55" applyFont="1" applyFill="1" applyAlignment="1">
      <alignment horizontal="right"/>
      <protection/>
    </xf>
    <xf numFmtId="0" fontId="45" fillId="0" borderId="0" xfId="55" applyFont="1" applyFill="1">
      <alignment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justify" vertical="top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justify" vertical="top" wrapText="1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justify" vertical="center" wrapText="1"/>
      <protection/>
    </xf>
    <xf numFmtId="0" fontId="40" fillId="0" borderId="10" xfId="55" applyFont="1" applyFill="1" applyBorder="1" applyAlignment="1">
      <alignment horizontal="center" vertical="center" wrapText="1"/>
      <protection/>
    </xf>
    <xf numFmtId="0" fontId="40" fillId="0" borderId="10" xfId="55" applyFont="1" applyFill="1" applyBorder="1" applyAlignment="1">
      <alignment horizontal="justify" vertical="center" wrapText="1"/>
      <protection/>
    </xf>
    <xf numFmtId="0" fontId="40" fillId="0" borderId="10" xfId="55" applyFont="1" applyFill="1" applyBorder="1" applyAlignment="1">
      <alignment horizontal="justify" vertical="top" wrapText="1"/>
      <protection/>
    </xf>
    <xf numFmtId="0" fontId="40" fillId="0" borderId="30" xfId="55" applyFont="1" applyFill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top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top" wrapText="1"/>
      <protection/>
    </xf>
    <xf numFmtId="0" fontId="6" fillId="0" borderId="28" xfId="55" applyFont="1" applyFill="1" applyBorder="1" applyAlignment="1">
      <alignment wrapText="1"/>
      <protection/>
    </xf>
    <xf numFmtId="49" fontId="7" fillId="0" borderId="16" xfId="55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7" fillId="0" borderId="26" xfId="55" applyFont="1" applyFill="1" applyBorder="1" applyAlignment="1">
      <alignment horizontal="left" vertical="center" wrapText="1"/>
      <protection/>
    </xf>
    <xf numFmtId="49" fontId="7" fillId="0" borderId="36" xfId="55" applyNumberFormat="1" applyFont="1" applyFill="1" applyBorder="1" applyAlignment="1">
      <alignment horizontal="center" vertical="center" wrapText="1"/>
      <protection/>
    </xf>
    <xf numFmtId="0" fontId="7" fillId="0" borderId="33" xfId="55" applyFont="1" applyFill="1" applyBorder="1" applyAlignment="1">
      <alignment horizontal="center" vertical="center" wrapText="1"/>
      <protection/>
    </xf>
    <xf numFmtId="0" fontId="7" fillId="0" borderId="40" xfId="55" applyFont="1" applyFill="1" applyBorder="1" applyAlignment="1">
      <alignment horizontal="left" vertical="center" wrapText="1"/>
      <protection/>
    </xf>
    <xf numFmtId="49" fontId="7" fillId="0" borderId="37" xfId="55" applyNumberFormat="1" applyFont="1" applyFill="1" applyBorder="1" applyAlignment="1">
      <alignment horizontal="center" vertical="center" wrapText="1"/>
      <protection/>
    </xf>
    <xf numFmtId="0" fontId="7" fillId="0" borderId="38" xfId="55" applyFont="1" applyFill="1" applyBorder="1" applyAlignment="1">
      <alignment horizontal="center" vertical="center" wrapText="1"/>
      <protection/>
    </xf>
    <xf numFmtId="0" fontId="7" fillId="0" borderId="26" xfId="55" applyFont="1" applyFill="1" applyBorder="1" applyAlignment="1">
      <alignment horizontal="justify" vertical="top" wrapText="1"/>
      <protection/>
    </xf>
    <xf numFmtId="0" fontId="7" fillId="0" borderId="41" xfId="55" applyFont="1" applyFill="1" applyBorder="1" applyAlignment="1">
      <alignment horizontal="justify" vertical="top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 wrapText="1"/>
      <protection/>
    </xf>
    <xf numFmtId="0" fontId="7" fillId="0" borderId="29" xfId="55" applyFont="1" applyFill="1" applyBorder="1" applyAlignment="1">
      <alignment horizontal="justify" vertical="top" wrapText="1"/>
      <protection/>
    </xf>
    <xf numFmtId="0" fontId="7" fillId="0" borderId="0" xfId="55" applyFont="1" applyFill="1" applyAlignment="1">
      <alignment wrapText="1"/>
      <protection/>
    </xf>
    <xf numFmtId="0" fontId="7" fillId="0" borderId="36" xfId="55" applyFont="1" applyFill="1" applyBorder="1" applyAlignment="1">
      <alignment horizontal="center" vertical="center" wrapText="1"/>
      <protection/>
    </xf>
    <xf numFmtId="0" fontId="7" fillId="0" borderId="40" xfId="55" applyFont="1" applyFill="1" applyBorder="1" applyAlignment="1">
      <alignment horizontal="justify" vertical="top" wrapText="1"/>
      <protection/>
    </xf>
    <xf numFmtId="0" fontId="45" fillId="24" borderId="0" xfId="55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49" fontId="24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3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center" vertical="justify" wrapText="1"/>
    </xf>
    <xf numFmtId="0" fontId="44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0" fillId="0" borderId="19" xfId="54" applyFont="1" applyBorder="1">
      <alignment/>
      <protection/>
    </xf>
    <xf numFmtId="0" fontId="11" fillId="0" borderId="17" xfId="54" applyFont="1" applyBorder="1" applyAlignment="1">
      <alignment horizontal="center" wrapText="1"/>
      <protection/>
    </xf>
    <xf numFmtId="0" fontId="5" fillId="0" borderId="37" xfId="54" applyFont="1" applyBorder="1" applyAlignment="1">
      <alignment wrapText="1"/>
      <protection/>
    </xf>
    <xf numFmtId="0" fontId="11" fillId="0" borderId="38" xfId="54" applyFont="1" applyBorder="1" applyAlignment="1">
      <alignment horizontal="center" wrapText="1"/>
      <protection/>
    </xf>
    <xf numFmtId="0" fontId="5" fillId="0" borderId="19" xfId="54" applyFont="1" applyBorder="1" applyAlignment="1">
      <alignment horizontal="center"/>
      <protection/>
    </xf>
    <xf numFmtId="179" fontId="14" fillId="0" borderId="17" xfId="54" applyNumberFormat="1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11" fillId="0" borderId="17" xfId="54" applyFont="1" applyBorder="1" applyAlignment="1">
      <alignment horizontal="center"/>
      <protection/>
    </xf>
    <xf numFmtId="0" fontId="14" fillId="0" borderId="17" xfId="54" applyFont="1" applyBorder="1" applyAlignment="1">
      <alignment horizontal="center"/>
      <protection/>
    </xf>
    <xf numFmtId="0" fontId="4" fillId="0" borderId="0" xfId="0" applyFont="1" applyAlignment="1">
      <alignment horizontal="right"/>
    </xf>
    <xf numFmtId="0" fontId="29" fillId="25" borderId="10" xfId="0" applyFont="1" applyFill="1" applyBorder="1" applyAlignment="1">
      <alignment vertical="center"/>
    </xf>
    <xf numFmtId="0" fontId="7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172" fontId="29" fillId="0" borderId="21" xfId="0" applyNumberFormat="1" applyFont="1" applyFill="1" applyBorder="1" applyAlignment="1" applyProtection="1">
      <alignment horizontal="center" vertical="center"/>
      <protection/>
    </xf>
    <xf numFmtId="172" fontId="29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0" fontId="11" fillId="0" borderId="4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7" fontId="4" fillId="0" borderId="10" xfId="0" applyNumberFormat="1" applyFont="1" applyBorder="1" applyAlignment="1">
      <alignment horizontal="center"/>
    </xf>
    <xf numFmtId="0" fontId="7" fillId="0" borderId="10" xfId="55" applyNumberFormat="1" applyFont="1" applyFill="1" applyBorder="1" applyAlignment="1">
      <alignment vertical="top" wrapText="1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0" fillId="0" borderId="0" xfId="56" applyAlignment="1">
      <alignment/>
      <protection/>
    </xf>
    <xf numFmtId="0" fontId="0" fillId="0" borderId="43" xfId="56" applyBorder="1" applyAlignment="1">
      <alignment horizontal="center"/>
      <protection/>
    </xf>
    <xf numFmtId="0" fontId="0" fillId="0" borderId="0" xfId="56" applyBorder="1" applyAlignment="1">
      <alignment/>
      <protection/>
    </xf>
    <xf numFmtId="0" fontId="0" fillId="0" borderId="44" xfId="56" applyBorder="1" applyAlignment="1">
      <alignment horizontal="center" vertical="center"/>
      <protection/>
    </xf>
    <xf numFmtId="0" fontId="0" fillId="0" borderId="10" xfId="56" applyBorder="1" applyAlignment="1">
      <alignment horizontal="center" vertical="center" wrapText="1"/>
      <protection/>
    </xf>
    <xf numFmtId="0" fontId="0" fillId="0" borderId="45" xfId="56" applyBorder="1" applyAlignment="1">
      <alignment horizontal="center" vertical="center" wrapText="1"/>
      <protection/>
    </xf>
    <xf numFmtId="0" fontId="0" fillId="0" borderId="0" xfId="56" applyFill="1">
      <alignment/>
      <protection/>
    </xf>
    <xf numFmtId="0" fontId="0" fillId="0" borderId="42" xfId="56" applyBorder="1" applyAlignment="1">
      <alignment horizontal="center" vertical="center" wrapText="1"/>
      <protection/>
    </xf>
    <xf numFmtId="0" fontId="0" fillId="0" borderId="46" xfId="56" applyBorder="1" applyAlignment="1">
      <alignment horizontal="center" vertical="center" wrapText="1"/>
      <protection/>
    </xf>
    <xf numFmtId="0" fontId="0" fillId="0" borderId="47" xfId="56" applyBorder="1" applyAlignment="1">
      <alignment horizontal="center" vertical="center"/>
      <protection/>
    </xf>
    <xf numFmtId="0" fontId="0" fillId="0" borderId="35" xfId="56" applyBorder="1" applyAlignment="1">
      <alignment horizontal="center" vertical="center" wrapText="1"/>
      <protection/>
    </xf>
    <xf numFmtId="49" fontId="0" fillId="0" borderId="35" xfId="56" applyNumberFormat="1" applyFont="1" applyBorder="1" applyAlignment="1">
      <alignment horizontal="center" vertical="center" wrapText="1"/>
      <protection/>
    </xf>
    <xf numFmtId="49" fontId="0" fillId="0" borderId="35" xfId="56" applyNumberFormat="1" applyBorder="1" applyAlignment="1">
      <alignment horizontal="center" vertical="center" wrapText="1"/>
      <protection/>
    </xf>
    <xf numFmtId="49" fontId="0" fillId="0" borderId="48" xfId="56" applyNumberFormat="1" applyFont="1" applyBorder="1" applyAlignment="1">
      <alignment horizontal="center" vertical="center"/>
      <protection/>
    </xf>
    <xf numFmtId="49" fontId="0" fillId="0" borderId="0" xfId="56" applyNumberFormat="1" applyBorder="1" applyAlignment="1">
      <alignment horizontal="center" vertical="center"/>
      <protection/>
    </xf>
    <xf numFmtId="49" fontId="0" fillId="0" borderId="10" xfId="56" applyNumberFormat="1" applyFont="1" applyBorder="1" applyAlignment="1">
      <alignment horizontal="center" vertical="center" wrapText="1"/>
      <protection/>
    </xf>
    <xf numFmtId="49" fontId="0" fillId="0" borderId="10" xfId="56" applyNumberFormat="1" applyBorder="1" applyAlignment="1">
      <alignment horizontal="center" vertical="center" wrapText="1"/>
      <protection/>
    </xf>
    <xf numFmtId="188" fontId="0" fillId="0" borderId="45" xfId="56" applyNumberFormat="1" applyFont="1" applyBorder="1" applyAlignment="1">
      <alignment horizontal="center" vertical="center"/>
      <protection/>
    </xf>
    <xf numFmtId="188" fontId="0" fillId="0" borderId="45" xfId="56" applyNumberFormat="1" applyFill="1" applyBorder="1" applyAlignment="1">
      <alignment horizontal="center" vertical="center"/>
      <protection/>
    </xf>
    <xf numFmtId="188" fontId="0" fillId="0" borderId="0" xfId="56" applyNumberFormat="1" applyBorder="1" applyAlignment="1">
      <alignment horizontal="center" vertical="center"/>
      <protection/>
    </xf>
    <xf numFmtId="188" fontId="0" fillId="25" borderId="45" xfId="56" applyNumberFormat="1" applyFill="1" applyBorder="1" applyAlignment="1">
      <alignment horizontal="center" vertical="center"/>
      <protection/>
    </xf>
    <xf numFmtId="49" fontId="0" fillId="25" borderId="10" xfId="56" applyNumberFormat="1" applyFont="1" applyFill="1" applyBorder="1" applyAlignment="1">
      <alignment horizontal="center" vertical="center" wrapText="1"/>
      <protection/>
    </xf>
    <xf numFmtId="49" fontId="0" fillId="25" borderId="10" xfId="56" applyNumberFormat="1" applyFill="1" applyBorder="1" applyAlignment="1">
      <alignment horizontal="center" vertical="center" wrapText="1"/>
      <protection/>
    </xf>
    <xf numFmtId="49" fontId="0" fillId="25" borderId="35" xfId="56" applyNumberFormat="1" applyFill="1" applyBorder="1" applyAlignment="1">
      <alignment horizontal="center" vertical="center" wrapText="1"/>
      <protection/>
    </xf>
    <xf numFmtId="49" fontId="0" fillId="25" borderId="35" xfId="56" applyNumberFormat="1" applyFont="1" applyFill="1" applyBorder="1" applyAlignment="1">
      <alignment horizontal="center" vertical="center" wrapText="1"/>
      <protection/>
    </xf>
    <xf numFmtId="188" fontId="0" fillId="0" borderId="0" xfId="56" applyNumberFormat="1" applyFont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49" fontId="0" fillId="5" borderId="35" xfId="56" applyNumberFormat="1" applyFill="1" applyBorder="1" applyAlignment="1">
      <alignment horizontal="center" vertical="center" wrapText="1"/>
      <protection/>
    </xf>
    <xf numFmtId="49" fontId="0" fillId="0" borderId="35" xfId="56" applyNumberFormat="1" applyFont="1" applyFill="1" applyBorder="1" applyAlignment="1">
      <alignment horizontal="center" vertical="center" wrapText="1"/>
      <protection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49" fontId="0" fillId="24" borderId="35" xfId="56" applyNumberFormat="1" applyFont="1" applyFill="1" applyBorder="1" applyAlignment="1">
      <alignment horizontal="center" vertical="center" wrapText="1"/>
      <protection/>
    </xf>
    <xf numFmtId="49" fontId="0" fillId="25" borderId="35" xfId="56" applyNumberFormat="1" applyFont="1" applyFill="1" applyBorder="1" applyAlignment="1">
      <alignment horizontal="center" vertical="center" wrapText="1"/>
      <protection/>
    </xf>
    <xf numFmtId="49" fontId="0" fillId="25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center"/>
      <protection/>
    </xf>
    <xf numFmtId="0" fontId="0" fillId="0" borderId="49" xfId="56" applyBorder="1" applyAlignment="1">
      <alignment horizontal="center" vertical="center"/>
      <protection/>
    </xf>
    <xf numFmtId="49" fontId="0" fillId="25" borderId="30" xfId="56" applyNumberFormat="1" applyFont="1" applyFill="1" applyBorder="1" applyAlignment="1">
      <alignment horizontal="center" vertical="center" wrapText="1"/>
      <protection/>
    </xf>
    <xf numFmtId="49" fontId="0" fillId="0" borderId="30" xfId="56" applyNumberFormat="1" applyFont="1" applyBorder="1" applyAlignment="1">
      <alignment horizontal="center"/>
      <protection/>
    </xf>
    <xf numFmtId="49" fontId="0" fillId="25" borderId="42" xfId="56" applyNumberFormat="1" applyFont="1" applyFill="1" applyBorder="1" applyAlignment="1">
      <alignment horizontal="center" vertical="center" wrapText="1"/>
      <protection/>
    </xf>
    <xf numFmtId="188" fontId="0" fillId="25" borderId="50" xfId="56" applyNumberFormat="1" applyFill="1" applyBorder="1" applyAlignment="1">
      <alignment horizontal="center" vertical="center"/>
      <protection/>
    </xf>
    <xf numFmtId="49" fontId="0" fillId="0" borderId="51" xfId="56" applyNumberFormat="1" applyBorder="1">
      <alignment/>
      <protection/>
    </xf>
    <xf numFmtId="49" fontId="0" fillId="0" borderId="52" xfId="56" applyNumberFormat="1" applyBorder="1">
      <alignment/>
      <protection/>
    </xf>
    <xf numFmtId="49" fontId="1" fillId="0" borderId="52" xfId="56" applyNumberFormat="1" applyFont="1" applyBorder="1">
      <alignment/>
      <protection/>
    </xf>
    <xf numFmtId="188" fontId="1" fillId="25" borderId="53" xfId="56" applyNumberFormat="1" applyFont="1" applyFill="1" applyBorder="1" applyAlignment="1">
      <alignment horizontal="center"/>
      <protection/>
    </xf>
    <xf numFmtId="188" fontId="1" fillId="0" borderId="0" xfId="56" applyNumberFormat="1" applyFont="1" applyFill="1" applyBorder="1" applyAlignment="1">
      <alignment horizontal="center"/>
      <protection/>
    </xf>
    <xf numFmtId="188" fontId="0" fillId="0" borderId="0" xfId="56" applyNumberFormat="1" applyFill="1" applyBorder="1" applyAlignment="1">
      <alignment horizontal="center"/>
      <protection/>
    </xf>
    <xf numFmtId="188" fontId="0" fillId="0" borderId="0" xfId="56" applyNumberFormat="1" applyBorder="1" applyAlignment="1">
      <alignment horizontal="center"/>
      <protection/>
    </xf>
    <xf numFmtId="188" fontId="0" fillId="0" borderId="0" xfId="56" applyNumberFormat="1" applyFill="1">
      <alignment/>
      <protection/>
    </xf>
    <xf numFmtId="2" fontId="0" fillId="0" borderId="0" xfId="56" applyNumberFormat="1" applyFill="1">
      <alignment/>
      <protection/>
    </xf>
    <xf numFmtId="188" fontId="0" fillId="0" borderId="0" xfId="56" applyNumberFormat="1" applyAlignment="1">
      <alignment horizontal="center"/>
      <protection/>
    </xf>
    <xf numFmtId="188" fontId="0" fillId="0" borderId="0" xfId="56" applyNumberFormat="1">
      <alignment/>
      <protection/>
    </xf>
    <xf numFmtId="2" fontId="0" fillId="0" borderId="0" xfId="56" applyNumberFormat="1">
      <alignment/>
      <protection/>
    </xf>
    <xf numFmtId="0" fontId="0" fillId="0" borderId="0" xfId="56" applyFont="1" applyFill="1">
      <alignment/>
      <protection/>
    </xf>
    <xf numFmtId="0" fontId="9" fillId="0" borderId="0" xfId="0" applyFont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0" fillId="0" borderId="0" xfId="56" applyFont="1">
      <alignment/>
      <protection/>
    </xf>
    <xf numFmtId="0" fontId="7" fillId="0" borderId="11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4" fillId="0" borderId="0" xfId="55" applyFont="1" applyFill="1" applyBorder="1" applyAlignment="1">
      <alignment horizontal="center"/>
      <protection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44" fillId="0" borderId="0" xfId="55" applyFont="1" applyFill="1" applyAlignment="1">
      <alignment horizontal="right"/>
      <protection/>
    </xf>
    <xf numFmtId="0" fontId="14" fillId="0" borderId="0" xfId="55" applyFont="1" applyFill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top" wrapText="1"/>
      <protection/>
    </xf>
    <xf numFmtId="0" fontId="6" fillId="0" borderId="53" xfId="55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1" fontId="3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5" fillId="0" borderId="58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49" fillId="0" borderId="24" xfId="0" applyNumberFormat="1" applyFont="1" applyFill="1" applyBorder="1" applyAlignment="1" applyProtection="1">
      <alignment horizontal="right" vertical="top" wrapText="1"/>
      <protection/>
    </xf>
    <xf numFmtId="0" fontId="44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4" fillId="0" borderId="0" xfId="54" applyFont="1" applyAlignment="1">
      <alignment horizontal="right"/>
      <protection/>
    </xf>
    <xf numFmtId="0" fontId="13" fillId="0" borderId="0" xfId="54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9" fontId="45" fillId="0" borderId="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51" fillId="0" borderId="11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5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0" fillId="0" borderId="0" xfId="56" applyFont="1" applyFill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0" fillId="0" borderId="30" xfId="56" applyBorder="1" applyAlignment="1">
      <alignment horizontal="center" vertical="center" wrapText="1"/>
      <protection/>
    </xf>
    <xf numFmtId="0" fontId="0" fillId="0" borderId="42" xfId="56" applyBorder="1" applyAlignment="1">
      <alignment horizontal="center" vertical="center" wrapText="1"/>
      <protection/>
    </xf>
    <xf numFmtId="0" fontId="0" fillId="0" borderId="0" xfId="56" applyFont="1" applyAlignment="1">
      <alignment horizontal="center"/>
      <protection/>
    </xf>
    <xf numFmtId="0" fontId="0" fillId="0" borderId="59" xfId="56" applyBorder="1" applyAlignment="1">
      <alignment horizontal="center" vertical="center"/>
      <protection/>
    </xf>
    <xf numFmtId="0" fontId="0" fillId="0" borderId="44" xfId="56" applyBorder="1" applyAlignment="1">
      <alignment horizontal="center" vertical="center"/>
      <protection/>
    </xf>
    <xf numFmtId="0" fontId="0" fillId="0" borderId="60" xfId="56" applyBorder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0" fillId="25" borderId="0" xfId="56" applyFont="1" applyFill="1" applyAlignment="1">
      <alignment horizontal="right"/>
      <protection/>
    </xf>
    <xf numFmtId="0" fontId="0" fillId="0" borderId="0" xfId="56" applyFont="1" applyAlignment="1">
      <alignment horizontal="left"/>
      <protection/>
    </xf>
    <xf numFmtId="0" fontId="0" fillId="0" borderId="0" xfId="56" applyAlignment="1">
      <alignment horizontal="left"/>
      <protection/>
    </xf>
    <xf numFmtId="0" fontId="0" fillId="0" borderId="0" xfId="56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61" xfId="56" applyBorder="1" applyAlignment="1">
      <alignment horizontal="center"/>
      <protection/>
    </xf>
    <xf numFmtId="0" fontId="0" fillId="0" borderId="10" xfId="56" applyBorder="1" applyAlignment="1">
      <alignment horizontal="center" vertical="center" wrapText="1"/>
      <protection/>
    </xf>
    <xf numFmtId="0" fontId="0" fillId="0" borderId="62" xfId="56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45" xfId="56" applyBorder="1" applyAlignment="1">
      <alignment horizontal="center" vertical="center"/>
      <protection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56" applyFont="1" applyBorder="1" applyAlignment="1">
      <alignment horizontal="center"/>
      <protection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 на 2015 год с изменением" xfId="54"/>
    <cellStyle name="Обычный_Приложение по доходам куликовский" xfId="55"/>
    <cellStyle name="Обычный_Уточнение бюджета декабрь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2;&#1086;&#1080;%20&#1076;&#1086;&#1082;&#1091;&#1084;&#1077;&#1085;&#1090;&#1099;\&#1056;&#1072;&#1089;&#1095;&#1077;&#1090;%20&#1073;&#1102;&#1076;&#1078;&#1077;&#1090;&#1072;%20&#1085;&#1072;%202015%20&#1075;&#1086;&#1076;\&#1041;&#1102;&#1076;&#1078;&#1077;&#1090;&#1099;%20&#1087;&#1086;&#1089;&#1077;&#1083;&#1077;&#1085;&#1080;&#1081;\&#1041;&#1102;&#1076;&#1078;&#1077;&#1090;%20&#1054;&#1083;&#1100;&#1093;&#1086;&#1074;&#1077;&#1094;%202015&#1075;\&#1041;&#1102;&#1076;&#1078;&#1077;&#1090;%20&#1085;&#1072;%202015%20&#1075;&#1086;&#1076;%20&#1087;&#1086;%20&#1054;&#1083;&#1100;&#1093;&#1086;&#1074;&#1094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1;&#1090;&#1086;&#1095;&#1085;&#1077;&#1085;&#1080;&#1077;%20&#1092;&#1077;&#1074;&#1088;&#1072;&#1083;&#1100;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"/>
      <sheetName val="Расходы по разделам"/>
      <sheetName val=" Расходы по разделам 2015-2016"/>
      <sheetName val="Ведомственные расходы"/>
      <sheetName val="Ведомственные расходы 2016-2017"/>
      <sheetName val="По разделам и подразделам"/>
      <sheetName val="По РП 2016-2017"/>
      <sheetName val="Программы 2015"/>
      <sheetName val="Программы 2016-2017"/>
      <sheetName val="межбюджетные трансферты"/>
      <sheetName val="меж.трансферты 2016-2017"/>
      <sheetName val="трансферты"/>
      <sheetName val="трансферты 2016-2017"/>
      <sheetName val="доходы 2015"/>
      <sheetName val="Доходы 2016 - 2017 "/>
    </sheetNames>
    <sheetDataSet>
      <sheetData sheetId="5">
        <row r="224">
          <cell r="F224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оры ОМСУ 1"/>
      <sheetName val="Расходы по разделам"/>
      <sheetName val="Ведомственные расходы"/>
      <sheetName val="По разделам и подразделам"/>
      <sheetName val="Программы 2015"/>
      <sheetName val="трансферты"/>
      <sheetName val="Роспись расходов"/>
    </sheetNames>
    <sheetDataSet>
      <sheetData sheetId="2">
        <row r="42">
          <cell r="I42">
            <v>25.5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zoomScalePageLayoutView="0" workbookViewId="0" topLeftCell="A125">
      <selection activeCell="C150" sqref="C150"/>
    </sheetView>
  </sheetViews>
  <sheetFormatPr defaultColWidth="9.00390625" defaultRowHeight="12.75"/>
  <cols>
    <col min="1" max="1" width="25.875" style="313" customWidth="1"/>
    <col min="2" max="2" width="36.75390625" style="313" customWidth="1"/>
    <col min="3" max="3" width="77.25390625" style="313" customWidth="1"/>
    <col min="4" max="4" width="0.2421875" style="313" hidden="1" customWidth="1"/>
    <col min="5" max="9" width="9.125" style="313" hidden="1" customWidth="1"/>
    <col min="10" max="10" width="10.875" style="313" customWidth="1"/>
    <col min="11" max="16384" width="9.125" style="313" customWidth="1"/>
  </cols>
  <sheetData>
    <row r="1" spans="1:3" ht="15">
      <c r="A1" s="485" t="s">
        <v>649</v>
      </c>
      <c r="B1" s="485"/>
      <c r="C1" s="485"/>
    </row>
    <row r="2" spans="1:9" ht="15">
      <c r="A2" s="485" t="s">
        <v>650</v>
      </c>
      <c r="B2" s="485"/>
      <c r="C2" s="485"/>
      <c r="D2" s="485"/>
      <c r="E2" s="485"/>
      <c r="F2" s="485"/>
      <c r="G2" s="485"/>
      <c r="H2" s="485"/>
      <c r="I2" s="485"/>
    </row>
    <row r="3" spans="1:9" ht="15">
      <c r="A3" s="312"/>
      <c r="B3" s="312"/>
      <c r="C3" s="312" t="s">
        <v>651</v>
      </c>
      <c r="D3" s="312"/>
      <c r="E3" s="312"/>
      <c r="F3" s="312"/>
      <c r="G3" s="312"/>
      <c r="H3" s="312"/>
      <c r="I3" s="312"/>
    </row>
    <row r="4" spans="1:9" ht="18" customHeight="1">
      <c r="A4" s="485" t="s">
        <v>652</v>
      </c>
      <c r="B4" s="485"/>
      <c r="C4" s="485"/>
      <c r="D4" s="485"/>
      <c r="E4" s="485"/>
      <c r="F4" s="485"/>
      <c r="G4" s="485"/>
      <c r="H4" s="485"/>
      <c r="I4" s="485"/>
    </row>
    <row r="5" spans="1:3" ht="16.5" customHeight="1">
      <c r="A5" s="486" t="s">
        <v>653</v>
      </c>
      <c r="B5" s="486"/>
      <c r="C5" s="486"/>
    </row>
    <row r="6" spans="1:3" ht="17.25" customHeight="1">
      <c r="A6" s="486" t="s">
        <v>654</v>
      </c>
      <c r="B6" s="486"/>
      <c r="C6" s="486"/>
    </row>
    <row r="7" spans="1:3" ht="16.5" customHeight="1">
      <c r="A7" s="486" t="s">
        <v>655</v>
      </c>
      <c r="B7" s="486"/>
      <c r="C7" s="486"/>
    </row>
    <row r="8" spans="1:3" ht="21" customHeight="1">
      <c r="A8" s="484" t="s">
        <v>656</v>
      </c>
      <c r="B8" s="484"/>
      <c r="C8" s="483" t="s">
        <v>657</v>
      </c>
    </row>
    <row r="9" spans="1:3" ht="51.75" customHeight="1">
      <c r="A9" s="314" t="s">
        <v>658</v>
      </c>
      <c r="B9" s="315" t="s">
        <v>659</v>
      </c>
      <c r="C9" s="483"/>
    </row>
    <row r="10" spans="1:3" ht="55.5" customHeight="1">
      <c r="A10" s="315">
        <v>909</v>
      </c>
      <c r="B10" s="316"/>
      <c r="C10" s="317" t="s">
        <v>331</v>
      </c>
    </row>
    <row r="11" spans="1:3" ht="83.25" customHeight="1">
      <c r="A11" s="316">
        <v>909</v>
      </c>
      <c r="B11" s="318" t="s">
        <v>660</v>
      </c>
      <c r="C11" s="319" t="s">
        <v>661</v>
      </c>
    </row>
    <row r="12" spans="1:3" ht="83.25" customHeight="1">
      <c r="A12" s="316">
        <v>909</v>
      </c>
      <c r="B12" s="318" t="s">
        <v>662</v>
      </c>
      <c r="C12" s="319" t="s">
        <v>661</v>
      </c>
    </row>
    <row r="13" spans="1:3" ht="67.5" customHeight="1">
      <c r="A13" s="316">
        <v>909</v>
      </c>
      <c r="B13" s="318" t="s">
        <v>663</v>
      </c>
      <c r="C13" s="319" t="s">
        <v>98</v>
      </c>
    </row>
    <row r="14" spans="1:3" ht="67.5" customHeight="1">
      <c r="A14" s="316">
        <v>909</v>
      </c>
      <c r="B14" s="318" t="s">
        <v>664</v>
      </c>
      <c r="C14" s="319" t="s">
        <v>98</v>
      </c>
    </row>
    <row r="15" spans="1:3" ht="32.25" customHeight="1">
      <c r="A15" s="316">
        <v>909</v>
      </c>
      <c r="B15" s="318" t="s">
        <v>665</v>
      </c>
      <c r="C15" s="320" t="s">
        <v>666</v>
      </c>
    </row>
    <row r="16" spans="1:3" ht="65.25" customHeight="1">
      <c r="A16" s="316">
        <v>909</v>
      </c>
      <c r="B16" s="318" t="s">
        <v>667</v>
      </c>
      <c r="C16" s="319" t="s">
        <v>668</v>
      </c>
    </row>
    <row r="17" spans="1:3" ht="51" customHeight="1">
      <c r="A17" s="316">
        <v>909</v>
      </c>
      <c r="B17" s="318" t="s">
        <v>669</v>
      </c>
      <c r="C17" s="319" t="s">
        <v>670</v>
      </c>
    </row>
    <row r="18" spans="1:3" ht="64.5" customHeight="1">
      <c r="A18" s="316">
        <v>909</v>
      </c>
      <c r="B18" s="318" t="s">
        <v>671</v>
      </c>
      <c r="C18" s="319" t="s">
        <v>268</v>
      </c>
    </row>
    <row r="19" spans="1:3" ht="38.25" customHeight="1">
      <c r="A19" s="316">
        <v>909</v>
      </c>
      <c r="B19" s="318" t="s">
        <v>269</v>
      </c>
      <c r="C19" s="319" t="s">
        <v>581</v>
      </c>
    </row>
    <row r="20" spans="1:3" ht="63.75" customHeight="1">
      <c r="A20" s="316">
        <v>909</v>
      </c>
      <c r="B20" s="318" t="s">
        <v>270</v>
      </c>
      <c r="C20" s="319" t="s">
        <v>271</v>
      </c>
    </row>
    <row r="21" spans="1:3" ht="69.75" customHeight="1">
      <c r="A21" s="316">
        <v>909</v>
      </c>
      <c r="B21" s="318" t="s">
        <v>272</v>
      </c>
      <c r="C21" s="319" t="s">
        <v>273</v>
      </c>
    </row>
    <row r="22" spans="1:3" ht="33.75" customHeight="1">
      <c r="A22" s="316">
        <v>909</v>
      </c>
      <c r="B22" s="318" t="s">
        <v>274</v>
      </c>
      <c r="C22" s="319" t="s">
        <v>275</v>
      </c>
    </row>
    <row r="23" spans="1:3" ht="66" customHeight="1">
      <c r="A23" s="316">
        <v>909</v>
      </c>
      <c r="B23" s="318" t="s">
        <v>276</v>
      </c>
      <c r="C23" s="320" t="s">
        <v>681</v>
      </c>
    </row>
    <row r="24" spans="1:3" ht="48.75" customHeight="1">
      <c r="A24" s="316">
        <v>909</v>
      </c>
      <c r="B24" s="321" t="s">
        <v>682</v>
      </c>
      <c r="C24" s="322" t="s">
        <v>683</v>
      </c>
    </row>
    <row r="25" spans="1:3" ht="36" customHeight="1">
      <c r="A25" s="316">
        <v>909</v>
      </c>
      <c r="B25" s="321" t="s">
        <v>684</v>
      </c>
      <c r="C25" s="322" t="s">
        <v>685</v>
      </c>
    </row>
    <row r="26" spans="1:3" ht="36" customHeight="1">
      <c r="A26" s="316">
        <v>909</v>
      </c>
      <c r="B26" s="323" t="s">
        <v>686</v>
      </c>
      <c r="C26" s="322" t="s">
        <v>687</v>
      </c>
    </row>
    <row r="27" spans="1:3" ht="51.75" customHeight="1">
      <c r="A27" s="316">
        <v>909</v>
      </c>
      <c r="B27" s="318" t="s">
        <v>688</v>
      </c>
      <c r="C27" s="320" t="s">
        <v>689</v>
      </c>
    </row>
    <row r="28" spans="1:3" ht="38.25" customHeight="1">
      <c r="A28" s="316">
        <v>909</v>
      </c>
      <c r="B28" s="318" t="s">
        <v>690</v>
      </c>
      <c r="C28" s="320" t="s">
        <v>691</v>
      </c>
    </row>
    <row r="29" spans="1:3" ht="18.75" customHeight="1">
      <c r="A29" s="484" t="s">
        <v>656</v>
      </c>
      <c r="B29" s="484"/>
      <c r="C29" s="483" t="s">
        <v>657</v>
      </c>
    </row>
    <row r="30" spans="1:3" ht="61.5" customHeight="1">
      <c r="A30" s="314" t="s">
        <v>658</v>
      </c>
      <c r="B30" s="315" t="s">
        <v>659</v>
      </c>
      <c r="C30" s="483"/>
    </row>
    <row r="31" spans="1:3" ht="34.5" customHeight="1">
      <c r="A31" s="316">
        <v>909</v>
      </c>
      <c r="B31" s="318" t="s">
        <v>692</v>
      </c>
      <c r="C31" s="320" t="s">
        <v>693</v>
      </c>
    </row>
    <row r="32" spans="1:3" ht="15.75">
      <c r="A32" s="316">
        <v>909</v>
      </c>
      <c r="B32" s="318" t="s">
        <v>694</v>
      </c>
      <c r="C32" s="320" t="s">
        <v>695</v>
      </c>
    </row>
    <row r="33" spans="1:3" ht="68.25" customHeight="1">
      <c r="A33" s="316">
        <v>909</v>
      </c>
      <c r="B33" s="318" t="s">
        <v>696</v>
      </c>
      <c r="C33" s="320" t="s">
        <v>697</v>
      </c>
    </row>
    <row r="34" spans="1:3" ht="86.25" customHeight="1">
      <c r="A34" s="316">
        <v>909</v>
      </c>
      <c r="B34" s="318" t="s">
        <v>698</v>
      </c>
      <c r="C34" s="320" t="s">
        <v>699</v>
      </c>
    </row>
    <row r="35" spans="1:3" ht="47.25">
      <c r="A35" s="316">
        <v>909</v>
      </c>
      <c r="B35" s="318" t="s">
        <v>700</v>
      </c>
      <c r="C35" s="320" t="s">
        <v>701</v>
      </c>
    </row>
    <row r="36" spans="1:3" ht="78.75" hidden="1">
      <c r="A36" s="316">
        <v>909</v>
      </c>
      <c r="B36" s="318" t="s">
        <v>702</v>
      </c>
      <c r="C36" s="320" t="s">
        <v>703</v>
      </c>
    </row>
    <row r="37" spans="1:3" ht="78.75">
      <c r="A37" s="316">
        <v>909</v>
      </c>
      <c r="B37" s="318" t="s">
        <v>704</v>
      </c>
      <c r="C37" s="320" t="s">
        <v>705</v>
      </c>
    </row>
    <row r="38" spans="1:3" ht="78.75">
      <c r="A38" s="316">
        <v>909</v>
      </c>
      <c r="B38" s="318" t="s">
        <v>706</v>
      </c>
      <c r="C38" s="320" t="s">
        <v>707</v>
      </c>
    </row>
    <row r="39" spans="1:3" ht="51" customHeight="1">
      <c r="A39" s="316">
        <v>909</v>
      </c>
      <c r="B39" s="318" t="s">
        <v>708</v>
      </c>
      <c r="C39" s="320" t="s">
        <v>709</v>
      </c>
    </row>
    <row r="40" spans="1:3" ht="48.75" customHeight="1">
      <c r="A40" s="316">
        <v>909</v>
      </c>
      <c r="B40" s="318" t="s">
        <v>710</v>
      </c>
      <c r="C40" s="320" t="s">
        <v>711</v>
      </c>
    </row>
    <row r="41" spans="1:3" ht="48.75" customHeight="1">
      <c r="A41" s="316">
        <v>909</v>
      </c>
      <c r="B41" s="318" t="s">
        <v>712</v>
      </c>
      <c r="C41" s="320" t="s">
        <v>713</v>
      </c>
    </row>
    <row r="42" spans="1:3" ht="36.75" customHeight="1">
      <c r="A42" s="316">
        <v>909</v>
      </c>
      <c r="B42" s="318" t="s">
        <v>714</v>
      </c>
      <c r="C42" s="320" t="s">
        <v>715</v>
      </c>
    </row>
    <row r="43" spans="1:3" ht="39" customHeight="1">
      <c r="A43" s="316">
        <v>909</v>
      </c>
      <c r="B43" s="318" t="s">
        <v>716</v>
      </c>
      <c r="C43" s="320" t="s">
        <v>717</v>
      </c>
    </row>
    <row r="44" spans="1:3" ht="48.75" customHeight="1">
      <c r="A44" s="316">
        <v>909</v>
      </c>
      <c r="B44" s="318" t="s">
        <v>718</v>
      </c>
      <c r="C44" s="320" t="s">
        <v>719</v>
      </c>
    </row>
    <row r="45" spans="1:3" ht="65.25" customHeight="1">
      <c r="A45" s="316">
        <v>909</v>
      </c>
      <c r="B45" s="318" t="s">
        <v>720</v>
      </c>
      <c r="C45" s="320" t="s">
        <v>721</v>
      </c>
    </row>
    <row r="46" spans="1:3" ht="47.25">
      <c r="A46" s="316">
        <v>909</v>
      </c>
      <c r="B46" s="318" t="s">
        <v>722</v>
      </c>
      <c r="C46" s="320" t="s">
        <v>723</v>
      </c>
    </row>
    <row r="47" spans="1:3" ht="15.75">
      <c r="A47" s="484" t="s">
        <v>656</v>
      </c>
      <c r="B47" s="484"/>
      <c r="C47" s="483" t="s">
        <v>657</v>
      </c>
    </row>
    <row r="48" spans="1:3" ht="63">
      <c r="A48" s="314" t="s">
        <v>658</v>
      </c>
      <c r="B48" s="315" t="s">
        <v>659</v>
      </c>
      <c r="C48" s="483"/>
    </row>
    <row r="49" spans="1:3" ht="31.5">
      <c r="A49" s="316">
        <v>909</v>
      </c>
      <c r="B49" s="318" t="s">
        <v>724</v>
      </c>
      <c r="C49" s="320" t="s">
        <v>725</v>
      </c>
    </row>
    <row r="50" spans="1:3" ht="47.25">
      <c r="A50" s="316">
        <v>909</v>
      </c>
      <c r="B50" s="318" t="s">
        <v>726</v>
      </c>
      <c r="C50" s="320" t="s">
        <v>727</v>
      </c>
    </row>
    <row r="51" spans="1:3" ht="47.25">
      <c r="A51" s="316">
        <v>909</v>
      </c>
      <c r="B51" s="318" t="s">
        <v>728</v>
      </c>
      <c r="C51" s="320" t="s">
        <v>729</v>
      </c>
    </row>
    <row r="52" spans="1:3" ht="63">
      <c r="A52" s="316">
        <v>909</v>
      </c>
      <c r="B52" s="318" t="s">
        <v>730</v>
      </c>
      <c r="C52" s="320" t="s">
        <v>731</v>
      </c>
    </row>
    <row r="53" spans="1:3" ht="63">
      <c r="A53" s="316">
        <v>909</v>
      </c>
      <c r="B53" s="318" t="s">
        <v>732</v>
      </c>
      <c r="C53" s="320" t="s">
        <v>733</v>
      </c>
    </row>
    <row r="54" spans="1:3" ht="78.75">
      <c r="A54" s="316">
        <v>909</v>
      </c>
      <c r="B54" s="318" t="s">
        <v>734</v>
      </c>
      <c r="C54" s="320" t="s">
        <v>735</v>
      </c>
    </row>
    <row r="55" spans="1:3" ht="31.5">
      <c r="A55" s="316">
        <v>909</v>
      </c>
      <c r="B55" s="318" t="s">
        <v>736</v>
      </c>
      <c r="C55" s="320" t="s">
        <v>737</v>
      </c>
    </row>
    <row r="56" spans="1:3" ht="19.5" customHeight="1">
      <c r="A56" s="316">
        <v>909</v>
      </c>
      <c r="B56" s="318" t="s">
        <v>738</v>
      </c>
      <c r="C56" s="320" t="s">
        <v>739</v>
      </c>
    </row>
    <row r="57" spans="1:3" ht="15.75">
      <c r="A57" s="316">
        <v>909</v>
      </c>
      <c r="B57" s="318" t="s">
        <v>740</v>
      </c>
      <c r="C57" s="320" t="s">
        <v>741</v>
      </c>
    </row>
    <row r="58" spans="1:3" ht="31.5">
      <c r="A58" s="316">
        <v>909</v>
      </c>
      <c r="B58" s="318" t="s">
        <v>742</v>
      </c>
      <c r="C58" s="319" t="s">
        <v>743</v>
      </c>
    </row>
    <row r="59" spans="1:3" ht="47.25">
      <c r="A59" s="316">
        <v>909</v>
      </c>
      <c r="B59" s="318" t="s">
        <v>744</v>
      </c>
      <c r="C59" s="319" t="s">
        <v>745</v>
      </c>
    </row>
    <row r="60" spans="1:3" ht="33.75" customHeight="1">
      <c r="A60" s="316">
        <v>909</v>
      </c>
      <c r="B60" s="324" t="s">
        <v>746</v>
      </c>
      <c r="C60" s="320" t="s">
        <v>747</v>
      </c>
    </row>
    <row r="61" spans="1:3" ht="32.25" customHeight="1">
      <c r="A61" s="316">
        <v>909</v>
      </c>
      <c r="B61" s="324" t="s">
        <v>748</v>
      </c>
      <c r="C61" s="320" t="s">
        <v>749</v>
      </c>
    </row>
    <row r="62" spans="1:3" ht="31.5">
      <c r="A62" s="316">
        <v>909</v>
      </c>
      <c r="B62" s="324" t="s">
        <v>750</v>
      </c>
      <c r="C62" s="320" t="s">
        <v>751</v>
      </c>
    </row>
    <row r="63" spans="1:3" ht="34.5" customHeight="1">
      <c r="A63" s="316">
        <v>909</v>
      </c>
      <c r="B63" s="318" t="s">
        <v>752</v>
      </c>
      <c r="C63" s="320" t="s">
        <v>753</v>
      </c>
    </row>
    <row r="64" spans="1:3" ht="31.5">
      <c r="A64" s="316">
        <v>909</v>
      </c>
      <c r="B64" s="318" t="s">
        <v>754</v>
      </c>
      <c r="C64" s="320" t="s">
        <v>584</v>
      </c>
    </row>
    <row r="65" spans="1:3" ht="33" customHeight="1">
      <c r="A65" s="316">
        <v>909</v>
      </c>
      <c r="B65" s="318" t="s">
        <v>755</v>
      </c>
      <c r="C65" s="320" t="s">
        <v>339</v>
      </c>
    </row>
    <row r="66" spans="1:3" ht="20.25" customHeight="1">
      <c r="A66" s="316">
        <v>909</v>
      </c>
      <c r="B66" s="318" t="s">
        <v>340</v>
      </c>
      <c r="C66" s="320" t="s">
        <v>341</v>
      </c>
    </row>
    <row r="67" spans="1:3" ht="35.25" customHeight="1">
      <c r="A67" s="316">
        <v>909</v>
      </c>
      <c r="B67" s="318" t="s">
        <v>342</v>
      </c>
      <c r="C67" s="320" t="s">
        <v>343</v>
      </c>
    </row>
    <row r="68" spans="1:3" ht="36" customHeight="1">
      <c r="A68" s="316">
        <v>909</v>
      </c>
      <c r="B68" s="318" t="s">
        <v>344</v>
      </c>
      <c r="C68" s="320" t="s">
        <v>345</v>
      </c>
    </row>
    <row r="69" spans="1:3" ht="36" customHeight="1">
      <c r="A69" s="316">
        <v>909</v>
      </c>
      <c r="B69" s="318" t="s">
        <v>346</v>
      </c>
      <c r="C69" s="320" t="s">
        <v>487</v>
      </c>
    </row>
    <row r="70" spans="1:3" ht="65.25" customHeight="1">
      <c r="A70" s="316">
        <v>909</v>
      </c>
      <c r="B70" s="318" t="s">
        <v>488</v>
      </c>
      <c r="C70" s="320" t="s">
        <v>489</v>
      </c>
    </row>
    <row r="71" spans="1:3" ht="33" customHeight="1">
      <c r="A71" s="316">
        <v>909</v>
      </c>
      <c r="B71" s="318" t="s">
        <v>490</v>
      </c>
      <c r="C71" s="325" t="s">
        <v>491</v>
      </c>
    </row>
    <row r="72" spans="1:3" ht="35.25" customHeight="1">
      <c r="A72" s="316">
        <v>909</v>
      </c>
      <c r="B72" s="318" t="s">
        <v>492</v>
      </c>
      <c r="C72" s="325" t="s">
        <v>493</v>
      </c>
    </row>
    <row r="73" spans="1:3" ht="36.75" customHeight="1">
      <c r="A73" s="316">
        <v>909</v>
      </c>
      <c r="B73" s="318" t="s">
        <v>494</v>
      </c>
      <c r="C73" s="325" t="s">
        <v>495</v>
      </c>
    </row>
    <row r="74" spans="1:3" ht="22.5" customHeight="1">
      <c r="A74" s="481" t="s">
        <v>656</v>
      </c>
      <c r="B74" s="482"/>
      <c r="C74" s="483" t="s">
        <v>657</v>
      </c>
    </row>
    <row r="75" spans="1:3" ht="66.75" customHeight="1">
      <c r="A75" s="314" t="s">
        <v>658</v>
      </c>
      <c r="B75" s="315" t="s">
        <v>659</v>
      </c>
      <c r="C75" s="483"/>
    </row>
    <row r="76" spans="1:3" ht="50.25" customHeight="1">
      <c r="A76" s="316">
        <v>909</v>
      </c>
      <c r="B76" s="318" t="s">
        <v>496</v>
      </c>
      <c r="C76" s="325" t="s">
        <v>497</v>
      </c>
    </row>
    <row r="77" spans="1:3" ht="55.5" customHeight="1">
      <c r="A77" s="316">
        <v>909</v>
      </c>
      <c r="B77" s="318" t="s">
        <v>498</v>
      </c>
      <c r="C77" s="325" t="s">
        <v>499</v>
      </c>
    </row>
    <row r="78" spans="1:3" ht="51.75" customHeight="1">
      <c r="A78" s="316">
        <v>909</v>
      </c>
      <c r="B78" s="318" t="s">
        <v>500</v>
      </c>
      <c r="C78" s="325" t="s">
        <v>501</v>
      </c>
    </row>
    <row r="79" spans="1:3" ht="63.75" customHeight="1">
      <c r="A79" s="316">
        <v>909</v>
      </c>
      <c r="B79" s="318" t="s">
        <v>502</v>
      </c>
      <c r="C79" s="325" t="s">
        <v>793</v>
      </c>
    </row>
    <row r="80" spans="1:3" ht="62.25" customHeight="1">
      <c r="A80" s="316">
        <v>909</v>
      </c>
      <c r="B80" s="318" t="s">
        <v>794</v>
      </c>
      <c r="C80" s="325" t="s">
        <v>795</v>
      </c>
    </row>
    <row r="81" spans="1:3" ht="78.75" customHeight="1">
      <c r="A81" s="316">
        <v>909</v>
      </c>
      <c r="B81" s="318" t="s">
        <v>796</v>
      </c>
      <c r="C81" s="325" t="s">
        <v>230</v>
      </c>
    </row>
    <row r="82" spans="1:3" ht="63">
      <c r="A82" s="316">
        <v>909</v>
      </c>
      <c r="B82" s="326" t="s">
        <v>231</v>
      </c>
      <c r="C82" s="327" t="s">
        <v>232</v>
      </c>
    </row>
    <row r="83" spans="1:3" ht="37.5" customHeight="1">
      <c r="A83" s="316">
        <v>909</v>
      </c>
      <c r="B83" s="318" t="s">
        <v>233</v>
      </c>
      <c r="C83" s="325" t="s">
        <v>234</v>
      </c>
    </row>
    <row r="84" spans="1:3" ht="47.25">
      <c r="A84" s="316">
        <v>909</v>
      </c>
      <c r="B84" s="318" t="s">
        <v>235</v>
      </c>
      <c r="C84" s="325" t="s">
        <v>236</v>
      </c>
    </row>
    <row r="85" spans="1:3" ht="63">
      <c r="A85" s="316">
        <v>909</v>
      </c>
      <c r="B85" s="318" t="s">
        <v>237</v>
      </c>
      <c r="C85" s="325" t="s">
        <v>238</v>
      </c>
    </row>
    <row r="86" spans="1:3" ht="47.25">
      <c r="A86" s="316">
        <v>909</v>
      </c>
      <c r="B86" s="326" t="s">
        <v>239</v>
      </c>
      <c r="C86" s="327" t="s">
        <v>240</v>
      </c>
    </row>
    <row r="87" spans="1:3" ht="36.75" customHeight="1">
      <c r="A87" s="316">
        <v>909</v>
      </c>
      <c r="B87" s="318" t="s">
        <v>241</v>
      </c>
      <c r="C87" s="325" t="s">
        <v>242</v>
      </c>
    </row>
    <row r="88" spans="1:3" ht="33.75" customHeight="1">
      <c r="A88" s="316">
        <v>909</v>
      </c>
      <c r="B88" s="318" t="s">
        <v>243</v>
      </c>
      <c r="C88" s="325" t="s">
        <v>244</v>
      </c>
    </row>
    <row r="89" spans="1:3" ht="31.5">
      <c r="A89" s="316">
        <v>909</v>
      </c>
      <c r="B89" s="318" t="s">
        <v>245</v>
      </c>
      <c r="C89" s="325" t="s">
        <v>246</v>
      </c>
    </row>
    <row r="90" spans="1:3" ht="47.25">
      <c r="A90" s="316">
        <v>909</v>
      </c>
      <c r="B90" s="326" t="s">
        <v>247</v>
      </c>
      <c r="C90" s="327" t="s">
        <v>248</v>
      </c>
    </row>
    <row r="91" spans="1:3" ht="78.75">
      <c r="A91" s="316">
        <v>909</v>
      </c>
      <c r="B91" s="318" t="s">
        <v>249</v>
      </c>
      <c r="C91" s="325" t="s">
        <v>250</v>
      </c>
    </row>
    <row r="92" spans="1:3" ht="31.5">
      <c r="A92" s="316">
        <v>909</v>
      </c>
      <c r="B92" s="318" t="s">
        <v>251</v>
      </c>
      <c r="C92" s="325" t="s">
        <v>252</v>
      </c>
    </row>
    <row r="93" spans="1:3" ht="31.5">
      <c r="A93" s="316">
        <v>909</v>
      </c>
      <c r="B93" s="318" t="s">
        <v>253</v>
      </c>
      <c r="C93" s="325" t="s">
        <v>254</v>
      </c>
    </row>
    <row r="94" spans="1:3" ht="15.75">
      <c r="A94" s="481" t="s">
        <v>656</v>
      </c>
      <c r="B94" s="482"/>
      <c r="C94" s="483" t="s">
        <v>657</v>
      </c>
    </row>
    <row r="95" spans="1:3" ht="63">
      <c r="A95" s="314" t="s">
        <v>658</v>
      </c>
      <c r="B95" s="315" t="s">
        <v>659</v>
      </c>
      <c r="C95" s="483"/>
    </row>
    <row r="96" spans="1:3" ht="15.75">
      <c r="A96" s="316">
        <v>909</v>
      </c>
      <c r="B96" s="318" t="s">
        <v>255</v>
      </c>
      <c r="C96" s="325" t="s">
        <v>256</v>
      </c>
    </row>
    <row r="97" spans="1:3" ht="35.25" customHeight="1">
      <c r="A97" s="316">
        <v>909</v>
      </c>
      <c r="B97" s="318" t="s">
        <v>257</v>
      </c>
      <c r="C97" s="320" t="s">
        <v>589</v>
      </c>
    </row>
    <row r="98" spans="1:3" ht="21" customHeight="1">
      <c r="A98" s="316">
        <v>909</v>
      </c>
      <c r="B98" s="324" t="s">
        <v>258</v>
      </c>
      <c r="C98" s="320" t="s">
        <v>259</v>
      </c>
    </row>
    <row r="99" spans="1:3" ht="47.25">
      <c r="A99" s="316">
        <v>909</v>
      </c>
      <c r="B99" s="318" t="s">
        <v>260</v>
      </c>
      <c r="C99" s="320" t="s">
        <v>347</v>
      </c>
    </row>
    <row r="100" spans="1:3" ht="63">
      <c r="A100" s="316">
        <v>909</v>
      </c>
      <c r="B100" s="318" t="s">
        <v>348</v>
      </c>
      <c r="C100" s="320" t="s">
        <v>295</v>
      </c>
    </row>
    <row r="101" spans="1:3" ht="33.75" customHeight="1">
      <c r="A101" s="316">
        <v>909</v>
      </c>
      <c r="B101" s="318" t="s">
        <v>349</v>
      </c>
      <c r="C101" s="320" t="s">
        <v>350</v>
      </c>
    </row>
    <row r="102" spans="1:3" ht="31.5">
      <c r="A102" s="316">
        <v>909</v>
      </c>
      <c r="B102" s="326" t="s">
        <v>351</v>
      </c>
      <c r="C102" s="328" t="s">
        <v>352</v>
      </c>
    </row>
    <row r="103" spans="1:3" ht="53.25" customHeight="1">
      <c r="A103" s="316">
        <v>909</v>
      </c>
      <c r="B103" s="318" t="s">
        <v>353</v>
      </c>
      <c r="C103" s="320" t="s">
        <v>354</v>
      </c>
    </row>
    <row r="104" spans="1:3" ht="63">
      <c r="A104" s="316">
        <v>909</v>
      </c>
      <c r="B104" s="326" t="s">
        <v>355</v>
      </c>
      <c r="C104" s="328" t="s">
        <v>372</v>
      </c>
    </row>
    <row r="105" spans="1:3" ht="47.25">
      <c r="A105" s="316">
        <v>909</v>
      </c>
      <c r="B105" s="326" t="s">
        <v>373</v>
      </c>
      <c r="C105" s="328" t="s">
        <v>374</v>
      </c>
    </row>
    <row r="106" spans="1:3" ht="47.25">
      <c r="A106" s="316">
        <v>909</v>
      </c>
      <c r="B106" s="326" t="s">
        <v>375</v>
      </c>
      <c r="C106" s="328" t="s">
        <v>376</v>
      </c>
    </row>
    <row r="107" spans="1:3" ht="56.25" customHeight="1">
      <c r="A107" s="316">
        <v>909</v>
      </c>
      <c r="B107" s="326" t="s">
        <v>377</v>
      </c>
      <c r="C107" s="328" t="s">
        <v>378</v>
      </c>
    </row>
    <row r="108" spans="1:3" ht="47.25">
      <c r="A108" s="316">
        <v>909</v>
      </c>
      <c r="B108" s="326" t="s">
        <v>379</v>
      </c>
      <c r="C108" s="320" t="s">
        <v>380</v>
      </c>
    </row>
    <row r="109" spans="1:3" ht="47.25">
      <c r="A109" s="316">
        <v>909</v>
      </c>
      <c r="B109" s="318" t="s">
        <v>381</v>
      </c>
      <c r="C109" s="320" t="s">
        <v>382</v>
      </c>
    </row>
    <row r="110" spans="1:3" ht="31.5">
      <c r="A110" s="316">
        <v>909</v>
      </c>
      <c r="B110" s="318" t="s">
        <v>383</v>
      </c>
      <c r="C110" s="320" t="s">
        <v>384</v>
      </c>
    </row>
    <row r="111" spans="1:3" ht="31.5">
      <c r="A111" s="316">
        <v>909</v>
      </c>
      <c r="B111" s="318" t="s">
        <v>385</v>
      </c>
      <c r="C111" s="320" t="s">
        <v>386</v>
      </c>
    </row>
    <row r="112" spans="1:3" ht="31.5">
      <c r="A112" s="316">
        <v>909</v>
      </c>
      <c r="B112" s="318" t="s">
        <v>387</v>
      </c>
      <c r="C112" s="320" t="s">
        <v>388</v>
      </c>
    </row>
    <row r="113" spans="1:3" ht="31.5">
      <c r="A113" s="316">
        <v>909</v>
      </c>
      <c r="B113" s="318" t="s">
        <v>389</v>
      </c>
      <c r="C113" s="320" t="s">
        <v>390</v>
      </c>
    </row>
    <row r="114" spans="1:3" ht="31.5">
      <c r="A114" s="316">
        <v>909</v>
      </c>
      <c r="B114" s="318" t="s">
        <v>391</v>
      </c>
      <c r="C114" s="320" t="s">
        <v>392</v>
      </c>
    </row>
    <row r="115" spans="1:3" ht="31.5">
      <c r="A115" s="316">
        <v>909</v>
      </c>
      <c r="B115" s="318" t="s">
        <v>393</v>
      </c>
      <c r="C115" s="320" t="s">
        <v>394</v>
      </c>
    </row>
    <row r="116" spans="1:3" ht="31.5">
      <c r="A116" s="316">
        <v>909</v>
      </c>
      <c r="B116" s="318" t="s">
        <v>395</v>
      </c>
      <c r="C116" s="320" t="s">
        <v>396</v>
      </c>
    </row>
    <row r="117" spans="1:3" ht="39" customHeight="1">
      <c r="A117" s="316">
        <v>909</v>
      </c>
      <c r="B117" s="318" t="s">
        <v>397</v>
      </c>
      <c r="C117" s="320" t="s">
        <v>398</v>
      </c>
    </row>
    <row r="118" spans="1:3" ht="36" customHeight="1">
      <c r="A118" s="316">
        <v>909</v>
      </c>
      <c r="B118" s="318" t="s">
        <v>399</v>
      </c>
      <c r="C118" s="320" t="s">
        <v>400</v>
      </c>
    </row>
    <row r="119" spans="1:3" ht="31.5">
      <c r="A119" s="316">
        <v>909</v>
      </c>
      <c r="B119" s="318" t="s">
        <v>401</v>
      </c>
      <c r="C119" s="320" t="s">
        <v>402</v>
      </c>
    </row>
    <row r="120" spans="1:3" ht="47.25">
      <c r="A120" s="316">
        <v>909</v>
      </c>
      <c r="B120" s="318" t="s">
        <v>403</v>
      </c>
      <c r="C120" s="320" t="s">
        <v>404</v>
      </c>
    </row>
    <row r="121" spans="1:3" ht="63">
      <c r="A121" s="316">
        <v>909</v>
      </c>
      <c r="B121" s="318" t="s">
        <v>405</v>
      </c>
      <c r="C121" s="320" t="s">
        <v>406</v>
      </c>
    </row>
    <row r="122" spans="1:3" ht="15.75">
      <c r="A122" s="481" t="s">
        <v>656</v>
      </c>
      <c r="B122" s="482"/>
      <c r="C122" s="483" t="s">
        <v>657</v>
      </c>
    </row>
    <row r="123" spans="1:3" ht="63">
      <c r="A123" s="314" t="s">
        <v>658</v>
      </c>
      <c r="B123" s="315" t="s">
        <v>659</v>
      </c>
      <c r="C123" s="483"/>
    </row>
    <row r="124" spans="1:3" ht="63">
      <c r="A124" s="316">
        <v>909</v>
      </c>
      <c r="B124" s="318" t="s">
        <v>407</v>
      </c>
      <c r="C124" s="320" t="s">
        <v>408</v>
      </c>
    </row>
    <row r="125" spans="1:3" ht="78.75">
      <c r="A125" s="316">
        <v>909</v>
      </c>
      <c r="B125" s="318" t="s">
        <v>409</v>
      </c>
      <c r="C125" s="320" t="s">
        <v>410</v>
      </c>
    </row>
    <row r="126" spans="1:3" ht="63">
      <c r="A126" s="316">
        <v>909</v>
      </c>
      <c r="B126" s="326" t="s">
        <v>411</v>
      </c>
      <c r="C126" s="328" t="s">
        <v>432</v>
      </c>
    </row>
    <row r="127" spans="1:3" ht="31.5">
      <c r="A127" s="316">
        <v>909</v>
      </c>
      <c r="B127" s="318" t="s">
        <v>412</v>
      </c>
      <c r="C127" s="320" t="s">
        <v>413</v>
      </c>
    </row>
    <row r="128" spans="1:3" ht="31.5">
      <c r="A128" s="316">
        <v>909</v>
      </c>
      <c r="B128" s="318" t="s">
        <v>414</v>
      </c>
      <c r="C128" s="320" t="s">
        <v>415</v>
      </c>
    </row>
    <row r="129" spans="1:3" ht="47.25">
      <c r="A129" s="316">
        <v>909</v>
      </c>
      <c r="B129" s="318" t="s">
        <v>416</v>
      </c>
      <c r="C129" s="320" t="s">
        <v>417</v>
      </c>
    </row>
    <row r="130" spans="1:3" ht="31.5">
      <c r="A130" s="316">
        <v>909</v>
      </c>
      <c r="B130" s="318" t="s">
        <v>418</v>
      </c>
      <c r="C130" s="320" t="s">
        <v>419</v>
      </c>
    </row>
    <row r="131" spans="1:3" ht="63">
      <c r="A131" s="316">
        <v>909</v>
      </c>
      <c r="B131" s="326" t="s">
        <v>420</v>
      </c>
      <c r="C131" s="328" t="s">
        <v>421</v>
      </c>
    </row>
    <row r="132" spans="1:3" ht="35.25" customHeight="1">
      <c r="A132" s="316">
        <v>909</v>
      </c>
      <c r="B132" s="326" t="s">
        <v>422</v>
      </c>
      <c r="C132" s="328" t="s">
        <v>423</v>
      </c>
    </row>
    <row r="133" spans="1:3" ht="21.75" customHeight="1">
      <c r="A133" s="316">
        <v>909</v>
      </c>
      <c r="B133" s="326" t="s">
        <v>424</v>
      </c>
      <c r="C133" s="329" t="s">
        <v>425</v>
      </c>
    </row>
    <row r="134" spans="1:3" s="351" customFormat="1" ht="81" customHeight="1">
      <c r="A134" s="316">
        <v>909</v>
      </c>
      <c r="B134" s="318" t="s">
        <v>467</v>
      </c>
      <c r="C134" s="404" t="s">
        <v>610</v>
      </c>
    </row>
    <row r="135" spans="1:3" ht="47.25">
      <c r="A135" s="316">
        <v>909</v>
      </c>
      <c r="B135" s="318" t="s">
        <v>426</v>
      </c>
      <c r="C135" s="320" t="s">
        <v>427</v>
      </c>
    </row>
    <row r="136" spans="1:3" ht="31.5">
      <c r="A136" s="316">
        <v>909</v>
      </c>
      <c r="B136" s="318" t="s">
        <v>428</v>
      </c>
      <c r="C136" s="320" t="s">
        <v>429</v>
      </c>
    </row>
    <row r="137" spans="1:3" ht="33" customHeight="1">
      <c r="A137" s="316">
        <v>909</v>
      </c>
      <c r="B137" s="318" t="s">
        <v>430</v>
      </c>
      <c r="C137" s="320" t="s">
        <v>431</v>
      </c>
    </row>
  </sheetData>
  <sheetProtection/>
  <mergeCells count="18">
    <mergeCell ref="A8:B8"/>
    <mergeCell ref="C8:C9"/>
    <mergeCell ref="A1:C1"/>
    <mergeCell ref="A2:I2"/>
    <mergeCell ref="A4:I4"/>
    <mergeCell ref="A7:C7"/>
    <mergeCell ref="A5:C5"/>
    <mergeCell ref="A6:C6"/>
    <mergeCell ref="A122:B122"/>
    <mergeCell ref="C122:C123"/>
    <mergeCell ref="A29:B29"/>
    <mergeCell ref="C29:C30"/>
    <mergeCell ref="A47:B47"/>
    <mergeCell ref="C47:C48"/>
    <mergeCell ref="A74:B74"/>
    <mergeCell ref="C74:C75"/>
    <mergeCell ref="A94:B94"/>
    <mergeCell ref="C94:C95"/>
  </mergeCells>
  <printOptions/>
  <pageMargins left="0.45" right="0.23" top="0.43" bottom="0.15" header="0.34" footer="0.16"/>
  <pageSetup fitToHeight="2" horizontalDpi="600" verticalDpi="600" orientation="portrait" paperSize="9" scale="65" r:id="rId1"/>
  <rowBreaks count="5" manualBreakCount="5">
    <brk id="28" max="2" man="1"/>
    <brk id="46" max="2" man="1"/>
    <brk id="73" max="2" man="1"/>
    <brk id="93" max="2" man="1"/>
    <brk id="121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75" zoomScaleSheetLayoutView="75" zoomScalePageLayoutView="0" workbookViewId="0" topLeftCell="A1">
      <selection activeCell="E62" sqref="E62"/>
    </sheetView>
  </sheetViews>
  <sheetFormatPr defaultColWidth="9.00390625" defaultRowHeight="12.75"/>
  <cols>
    <col min="1" max="1" width="85.25390625" style="260" customWidth="1"/>
    <col min="2" max="2" width="8.375" style="260" customWidth="1"/>
    <col min="3" max="4" width="9.75390625" style="260" customWidth="1"/>
    <col min="5" max="5" width="10.375" style="260" customWidth="1"/>
    <col min="6" max="6" width="9.25390625" style="260" customWidth="1"/>
    <col min="7" max="7" width="9.00390625" style="260" customWidth="1"/>
    <col min="8" max="8" width="12.625" style="303" customWidth="1"/>
    <col min="9" max="9" width="10.75390625" style="260" hidden="1" customWidth="1"/>
    <col min="10" max="12" width="9.875" style="260" hidden="1" customWidth="1"/>
    <col min="13" max="13" width="0.6171875" style="260" hidden="1" customWidth="1"/>
    <col min="14" max="16384" width="9.125" style="260" customWidth="1"/>
  </cols>
  <sheetData>
    <row r="1" spans="1:8" ht="12.75">
      <c r="A1" s="523" t="s">
        <v>325</v>
      </c>
      <c r="B1" s="523"/>
      <c r="C1" s="523"/>
      <c r="D1" s="523"/>
      <c r="E1" s="523"/>
      <c r="F1" s="523"/>
      <c r="G1" s="523"/>
      <c r="H1" s="523"/>
    </row>
    <row r="2" spans="1:12" ht="12.75">
      <c r="A2" s="523" t="s">
        <v>334</v>
      </c>
      <c r="B2" s="523"/>
      <c r="C2" s="523"/>
      <c r="D2" s="523"/>
      <c r="E2" s="523"/>
      <c r="F2" s="523"/>
      <c r="G2" s="523"/>
      <c r="H2" s="523"/>
      <c r="I2" s="523"/>
      <c r="J2" s="523"/>
      <c r="K2" s="34"/>
      <c r="L2" s="34"/>
    </row>
    <row r="3" spans="1:12" ht="12.75">
      <c r="A3" s="526" t="s">
        <v>44</v>
      </c>
      <c r="B3" s="523"/>
      <c r="C3" s="523"/>
      <c r="D3" s="523"/>
      <c r="E3" s="523"/>
      <c r="F3" s="523"/>
      <c r="G3" s="523"/>
      <c r="H3" s="523"/>
      <c r="I3" s="523"/>
      <c r="J3" s="523"/>
      <c r="K3" s="34"/>
      <c r="L3" s="34"/>
    </row>
    <row r="4" spans="1:8" ht="8.25" customHeight="1">
      <c r="A4" s="523"/>
      <c r="B4" s="523"/>
      <c r="C4" s="523"/>
      <c r="D4" s="523"/>
      <c r="E4" s="523"/>
      <c r="F4" s="523"/>
      <c r="G4" s="523"/>
      <c r="H4" s="523"/>
    </row>
    <row r="5" spans="1:8" ht="98.25" customHeight="1" hidden="1">
      <c r="A5" s="525"/>
      <c r="B5" s="525"/>
      <c r="C5" s="525"/>
      <c r="D5" s="525"/>
      <c r="E5" s="525"/>
      <c r="F5" s="525"/>
      <c r="G5" s="525"/>
      <c r="H5" s="525"/>
    </row>
    <row r="6" spans="1:8" ht="98.25" customHeight="1" hidden="1">
      <c r="A6" s="525"/>
      <c r="B6" s="525"/>
      <c r="C6" s="525"/>
      <c r="D6" s="525"/>
      <c r="E6" s="525"/>
      <c r="F6" s="525"/>
      <c r="G6" s="525"/>
      <c r="H6" s="525"/>
    </row>
    <row r="7" spans="1:11" ht="66" customHeight="1">
      <c r="A7" s="524" t="s">
        <v>775</v>
      </c>
      <c r="B7" s="524"/>
      <c r="C7" s="524"/>
      <c r="D7" s="524"/>
      <c r="E7" s="524"/>
      <c r="F7" s="524"/>
      <c r="G7" s="524"/>
      <c r="H7" s="524"/>
      <c r="I7" s="524"/>
      <c r="J7" s="524"/>
      <c r="K7" s="35"/>
    </row>
    <row r="8" spans="1:11" ht="22.5" customHeight="1">
      <c r="A8" s="164"/>
      <c r="B8" s="164"/>
      <c r="C8" s="164"/>
      <c r="D8" s="164"/>
      <c r="E8" s="164"/>
      <c r="F8" s="164"/>
      <c r="G8" s="164"/>
      <c r="H8" s="285" t="s">
        <v>220</v>
      </c>
      <c r="I8" s="164"/>
      <c r="J8" s="164"/>
      <c r="K8" s="35"/>
    </row>
    <row r="9" spans="1:11" ht="22.5" customHeight="1">
      <c r="A9" s="527" t="s">
        <v>141</v>
      </c>
      <c r="B9" s="529" t="s">
        <v>144</v>
      </c>
      <c r="C9" s="529"/>
      <c r="D9" s="529"/>
      <c r="E9" s="530" t="s">
        <v>145</v>
      </c>
      <c r="F9" s="530" t="s">
        <v>142</v>
      </c>
      <c r="G9" s="529" t="s">
        <v>143</v>
      </c>
      <c r="H9" s="532" t="s">
        <v>146</v>
      </c>
      <c r="I9" s="164"/>
      <c r="J9" s="164"/>
      <c r="K9" s="35"/>
    </row>
    <row r="10" spans="1:12" ht="42.75" customHeight="1">
      <c r="A10" s="528"/>
      <c r="B10" s="288" t="s">
        <v>776</v>
      </c>
      <c r="C10" s="288" t="s">
        <v>777</v>
      </c>
      <c r="D10" s="286" t="s">
        <v>778</v>
      </c>
      <c r="E10" s="531"/>
      <c r="F10" s="531"/>
      <c r="G10" s="529"/>
      <c r="H10" s="532"/>
      <c r="I10" s="121"/>
      <c r="J10" s="38"/>
      <c r="K10" s="13"/>
      <c r="L10" s="13"/>
    </row>
    <row r="11" spans="1:12" ht="51" customHeight="1">
      <c r="A11" s="246" t="s">
        <v>210</v>
      </c>
      <c r="B11" s="289" t="s">
        <v>316</v>
      </c>
      <c r="C11" s="289"/>
      <c r="D11" s="290"/>
      <c r="E11" s="291"/>
      <c r="F11" s="291"/>
      <c r="G11" s="290"/>
      <c r="H11" s="292">
        <f>H18+H25+H27+H29+H31+H39+H14+H16</f>
        <v>1998.2999999999997</v>
      </c>
      <c r="I11" s="121"/>
      <c r="J11" s="38"/>
      <c r="K11" s="13"/>
      <c r="L11" s="13"/>
    </row>
    <row r="12" spans="1:12" ht="82.5" customHeight="1" hidden="1">
      <c r="A12" s="25" t="s">
        <v>779</v>
      </c>
      <c r="B12" s="293" t="s">
        <v>209</v>
      </c>
      <c r="C12" s="293">
        <v>2</v>
      </c>
      <c r="D12" s="294"/>
      <c r="E12" s="295"/>
      <c r="F12" s="295"/>
      <c r="G12" s="294"/>
      <c r="H12" s="287">
        <f>H13</f>
        <v>9</v>
      </c>
      <c r="I12" s="121"/>
      <c r="J12" s="38"/>
      <c r="K12" s="13"/>
      <c r="L12" s="13"/>
    </row>
    <row r="13" spans="1:12" ht="101.25" customHeight="1" hidden="1">
      <c r="A13" s="25" t="s">
        <v>780</v>
      </c>
      <c r="B13" s="293" t="s">
        <v>209</v>
      </c>
      <c r="C13" s="293">
        <v>2</v>
      </c>
      <c r="D13" s="294">
        <v>9999</v>
      </c>
      <c r="E13" s="295">
        <v>200</v>
      </c>
      <c r="F13" s="295">
        <v>11</v>
      </c>
      <c r="G13" s="294" t="s">
        <v>150</v>
      </c>
      <c r="H13" s="287">
        <f>'[1]По разделам и подразделам'!F224</f>
        <v>9</v>
      </c>
      <c r="I13" s="121"/>
      <c r="J13" s="38"/>
      <c r="K13" s="13"/>
      <c r="L13" s="13"/>
    </row>
    <row r="14" spans="1:12" ht="83.25" customHeight="1">
      <c r="A14" s="264" t="s">
        <v>62</v>
      </c>
      <c r="B14" s="293" t="s">
        <v>316</v>
      </c>
      <c r="C14" s="293">
        <v>2</v>
      </c>
      <c r="D14" s="294"/>
      <c r="E14" s="295"/>
      <c r="F14" s="295"/>
      <c r="G14" s="294"/>
      <c r="H14" s="287">
        <f>H15</f>
        <v>9</v>
      </c>
      <c r="I14" s="121"/>
      <c r="J14" s="38"/>
      <c r="K14" s="13"/>
      <c r="L14" s="13"/>
    </row>
    <row r="15" spans="1:12" ht="119.25" customHeight="1">
      <c r="A15" s="264" t="s">
        <v>356</v>
      </c>
      <c r="B15" s="293" t="s">
        <v>316</v>
      </c>
      <c r="C15" s="293">
        <v>2</v>
      </c>
      <c r="D15" s="294">
        <v>9999</v>
      </c>
      <c r="E15" s="295">
        <v>200</v>
      </c>
      <c r="F15" s="295">
        <v>11</v>
      </c>
      <c r="G15" s="294" t="s">
        <v>150</v>
      </c>
      <c r="H15" s="287">
        <f>'По разделам и подразделам'!F197</f>
        <v>9</v>
      </c>
      <c r="I15" s="121"/>
      <c r="J15" s="38"/>
      <c r="K15" s="13"/>
      <c r="L15" s="13"/>
    </row>
    <row r="16" spans="1:12" ht="86.25" customHeight="1">
      <c r="A16" s="25" t="s">
        <v>789</v>
      </c>
      <c r="B16" s="293" t="s">
        <v>316</v>
      </c>
      <c r="C16" s="293" t="s">
        <v>790</v>
      </c>
      <c r="D16" s="294"/>
      <c r="E16" s="295"/>
      <c r="F16" s="295"/>
      <c r="G16" s="294"/>
      <c r="H16" s="287">
        <f>H17</f>
        <v>188</v>
      </c>
      <c r="I16" s="121"/>
      <c r="J16" s="38"/>
      <c r="K16" s="13"/>
      <c r="L16" s="13"/>
    </row>
    <row r="17" spans="1:12" ht="112.5" customHeight="1">
      <c r="A17" s="25" t="s">
        <v>277</v>
      </c>
      <c r="B17" s="293" t="s">
        <v>316</v>
      </c>
      <c r="C17" s="293" t="s">
        <v>790</v>
      </c>
      <c r="D17" s="294" t="s">
        <v>791</v>
      </c>
      <c r="E17" s="295" t="s">
        <v>107</v>
      </c>
      <c r="F17" s="295" t="s">
        <v>152</v>
      </c>
      <c r="G17" s="294" t="s">
        <v>190</v>
      </c>
      <c r="H17" s="287">
        <f>'По разделам и подразделам'!F87</f>
        <v>188</v>
      </c>
      <c r="I17" s="121"/>
      <c r="J17" s="38"/>
      <c r="K17" s="13"/>
      <c r="L17" s="13"/>
    </row>
    <row r="18" spans="1:12" ht="86.25" customHeight="1">
      <c r="A18" s="264" t="s">
        <v>590</v>
      </c>
      <c r="B18" s="293" t="s">
        <v>316</v>
      </c>
      <c r="C18" s="293" t="s">
        <v>781</v>
      </c>
      <c r="D18" s="294"/>
      <c r="E18" s="295"/>
      <c r="F18" s="295"/>
      <c r="G18" s="294"/>
      <c r="H18" s="287">
        <f>H19+H20+H21+H23+H24+H22</f>
        <v>100</v>
      </c>
      <c r="I18" s="121"/>
      <c r="J18" s="38"/>
      <c r="K18" s="13"/>
      <c r="L18" s="13"/>
    </row>
    <row r="19" spans="1:12" ht="101.25" customHeight="1" hidden="1">
      <c r="A19" s="25" t="s">
        <v>782</v>
      </c>
      <c r="B19" s="293" t="s">
        <v>316</v>
      </c>
      <c r="C19" s="293" t="s">
        <v>781</v>
      </c>
      <c r="D19" s="294" t="s">
        <v>783</v>
      </c>
      <c r="E19" s="295" t="s">
        <v>107</v>
      </c>
      <c r="F19" s="295" t="s">
        <v>149</v>
      </c>
      <c r="G19" s="294" t="s">
        <v>151</v>
      </c>
      <c r="H19" s="287"/>
      <c r="I19" s="121"/>
      <c r="J19" s="38"/>
      <c r="K19" s="13"/>
      <c r="L19" s="13"/>
    </row>
    <row r="20" spans="1:12" ht="117" customHeight="1">
      <c r="A20" s="296" t="s">
        <v>278</v>
      </c>
      <c r="B20" s="293" t="s">
        <v>316</v>
      </c>
      <c r="C20" s="293" t="s">
        <v>781</v>
      </c>
      <c r="D20" s="294" t="s">
        <v>784</v>
      </c>
      <c r="E20" s="295" t="s">
        <v>107</v>
      </c>
      <c r="F20" s="295" t="s">
        <v>149</v>
      </c>
      <c r="G20" s="294" t="s">
        <v>151</v>
      </c>
      <c r="H20" s="287">
        <f>'По разделам и подразделам'!F156</f>
        <v>10</v>
      </c>
      <c r="I20" s="121"/>
      <c r="J20" s="38"/>
      <c r="K20" s="13"/>
      <c r="L20" s="13"/>
    </row>
    <row r="21" spans="1:12" ht="114" customHeight="1">
      <c r="A21" s="264" t="s">
        <v>279</v>
      </c>
      <c r="B21" s="293" t="s">
        <v>316</v>
      </c>
      <c r="C21" s="293" t="s">
        <v>781</v>
      </c>
      <c r="D21" s="294" t="s">
        <v>785</v>
      </c>
      <c r="E21" s="295" t="s">
        <v>107</v>
      </c>
      <c r="F21" s="295" t="s">
        <v>149</v>
      </c>
      <c r="G21" s="294" t="s">
        <v>151</v>
      </c>
      <c r="H21" s="287">
        <f>'По разделам и подразделам'!F161</f>
        <v>0</v>
      </c>
      <c r="I21" s="121"/>
      <c r="J21" s="38"/>
      <c r="K21" s="13"/>
      <c r="L21" s="13"/>
    </row>
    <row r="22" spans="1:12" ht="122.25" customHeight="1">
      <c r="A22" s="264" t="s">
        <v>280</v>
      </c>
      <c r="B22" s="293" t="s">
        <v>316</v>
      </c>
      <c r="C22" s="293" t="s">
        <v>781</v>
      </c>
      <c r="D22" s="294" t="s">
        <v>317</v>
      </c>
      <c r="E22" s="295" t="s">
        <v>107</v>
      </c>
      <c r="F22" s="295" t="s">
        <v>149</v>
      </c>
      <c r="G22" s="294" t="s">
        <v>151</v>
      </c>
      <c r="H22" s="287">
        <f>'По разделам и подразделам'!F166</f>
        <v>25</v>
      </c>
      <c r="I22" s="121"/>
      <c r="J22" s="38"/>
      <c r="K22" s="13"/>
      <c r="L22" s="13"/>
    </row>
    <row r="23" spans="1:12" ht="96.75" customHeight="1">
      <c r="A23" s="296" t="s">
        <v>281</v>
      </c>
      <c r="B23" s="293" t="s">
        <v>316</v>
      </c>
      <c r="C23" s="293" t="s">
        <v>781</v>
      </c>
      <c r="D23" s="294" t="s">
        <v>786</v>
      </c>
      <c r="E23" s="295" t="s">
        <v>107</v>
      </c>
      <c r="F23" s="295" t="s">
        <v>149</v>
      </c>
      <c r="G23" s="294" t="s">
        <v>151</v>
      </c>
      <c r="H23" s="287">
        <f>'По разделам и подразделам'!F171</f>
        <v>50</v>
      </c>
      <c r="I23" s="121"/>
      <c r="J23" s="38"/>
      <c r="K23" s="13"/>
      <c r="L23" s="13"/>
    </row>
    <row r="24" spans="1:12" ht="115.5" customHeight="1">
      <c r="A24" s="296" t="s">
        <v>282</v>
      </c>
      <c r="B24" s="293" t="s">
        <v>316</v>
      </c>
      <c r="C24" s="293" t="s">
        <v>781</v>
      </c>
      <c r="D24" s="294" t="s">
        <v>787</v>
      </c>
      <c r="E24" s="295" t="s">
        <v>107</v>
      </c>
      <c r="F24" s="295" t="s">
        <v>149</v>
      </c>
      <c r="G24" s="294" t="s">
        <v>151</v>
      </c>
      <c r="H24" s="287">
        <f>'По разделам и подразделам'!F176</f>
        <v>15</v>
      </c>
      <c r="I24" s="121"/>
      <c r="J24" s="38"/>
      <c r="K24" s="13"/>
      <c r="L24" s="13"/>
    </row>
    <row r="25" spans="1:12" ht="82.5" customHeight="1">
      <c r="A25" s="25" t="s">
        <v>611</v>
      </c>
      <c r="B25" s="293" t="s">
        <v>316</v>
      </c>
      <c r="C25" s="293">
        <v>7</v>
      </c>
      <c r="D25" s="294"/>
      <c r="E25" s="295"/>
      <c r="F25" s="295"/>
      <c r="G25" s="294"/>
      <c r="H25" s="287">
        <f>H26</f>
        <v>1</v>
      </c>
      <c r="I25" s="121"/>
      <c r="J25" s="38"/>
      <c r="K25" s="13"/>
      <c r="L25" s="13"/>
    </row>
    <row r="26" spans="1:12" ht="109.5" customHeight="1">
      <c r="A26" s="264" t="s">
        <v>283</v>
      </c>
      <c r="B26" s="293" t="s">
        <v>316</v>
      </c>
      <c r="C26" s="293">
        <v>7</v>
      </c>
      <c r="D26" s="294">
        <v>9999</v>
      </c>
      <c r="E26" s="295">
        <v>200</v>
      </c>
      <c r="F26" s="295" t="s">
        <v>151</v>
      </c>
      <c r="G26" s="294" t="s">
        <v>160</v>
      </c>
      <c r="H26" s="287">
        <f>'По разделам и подразделам'!F75</f>
        <v>1</v>
      </c>
      <c r="I26" s="121"/>
      <c r="J26" s="38"/>
      <c r="K26" s="13"/>
      <c r="L26" s="13"/>
    </row>
    <row r="27" spans="1:12" ht="100.5" customHeight="1">
      <c r="A27" s="264" t="s">
        <v>612</v>
      </c>
      <c r="B27" s="293" t="s">
        <v>316</v>
      </c>
      <c r="C27" s="293" t="s">
        <v>788</v>
      </c>
      <c r="D27" s="294"/>
      <c r="E27" s="295"/>
      <c r="F27" s="295"/>
      <c r="G27" s="294"/>
      <c r="H27" s="287">
        <f>H28</f>
        <v>0.5</v>
      </c>
      <c r="I27" s="121"/>
      <c r="J27" s="38"/>
      <c r="K27" s="13"/>
      <c r="L27" s="13"/>
    </row>
    <row r="28" spans="1:12" ht="111.75" customHeight="1">
      <c r="A28" s="264" t="s">
        <v>613</v>
      </c>
      <c r="B28" s="293" t="s">
        <v>316</v>
      </c>
      <c r="C28" s="293" t="s">
        <v>788</v>
      </c>
      <c r="D28" s="294" t="s">
        <v>787</v>
      </c>
      <c r="E28" s="295" t="s">
        <v>107</v>
      </c>
      <c r="F28" s="295" t="s">
        <v>152</v>
      </c>
      <c r="G28" s="294" t="s">
        <v>105</v>
      </c>
      <c r="H28" s="287">
        <f>'По разделам и подразделам'!F101</f>
        <v>0.5</v>
      </c>
      <c r="I28" s="121"/>
      <c r="J28" s="38"/>
      <c r="K28" s="13"/>
      <c r="L28" s="13"/>
    </row>
    <row r="29" spans="1:12" ht="84" customHeight="1" hidden="1">
      <c r="A29" s="264" t="s">
        <v>614</v>
      </c>
      <c r="B29" s="293" t="s">
        <v>316</v>
      </c>
      <c r="C29" s="293" t="s">
        <v>298</v>
      </c>
      <c r="D29" s="294"/>
      <c r="E29" s="295"/>
      <c r="F29" s="295"/>
      <c r="G29" s="294"/>
      <c r="H29" s="287">
        <f>H30</f>
        <v>0</v>
      </c>
      <c r="I29" s="121"/>
      <c r="J29" s="38"/>
      <c r="K29" s="13"/>
      <c r="L29" s="13"/>
    </row>
    <row r="30" spans="1:12" ht="100.5" customHeight="1" hidden="1">
      <c r="A30" s="264"/>
      <c r="B30" s="293" t="s">
        <v>316</v>
      </c>
      <c r="C30" s="293"/>
      <c r="D30" s="294"/>
      <c r="E30" s="295"/>
      <c r="F30" s="295"/>
      <c r="G30" s="294"/>
      <c r="H30" s="287"/>
      <c r="I30" s="121"/>
      <c r="J30" s="38"/>
      <c r="K30" s="13"/>
      <c r="L30" s="13"/>
    </row>
    <row r="31" spans="1:12" ht="101.25" customHeight="1">
      <c r="A31" s="8" t="s">
        <v>211</v>
      </c>
      <c r="B31" s="293" t="s">
        <v>316</v>
      </c>
      <c r="C31" s="293" t="s">
        <v>299</v>
      </c>
      <c r="D31" s="294"/>
      <c r="E31" s="295"/>
      <c r="F31" s="295"/>
      <c r="G31" s="294"/>
      <c r="H31" s="287">
        <f>H34+H35+H36+H37+H38</f>
        <v>1076.3999999999999</v>
      </c>
      <c r="I31" s="121"/>
      <c r="J31" s="38"/>
      <c r="K31" s="13"/>
      <c r="L31" s="13"/>
    </row>
    <row r="32" spans="1:12" ht="39" customHeight="1">
      <c r="A32" s="527" t="s">
        <v>141</v>
      </c>
      <c r="B32" s="529" t="s">
        <v>144</v>
      </c>
      <c r="C32" s="529"/>
      <c r="D32" s="529"/>
      <c r="E32" s="530" t="s">
        <v>145</v>
      </c>
      <c r="F32" s="530" t="s">
        <v>142</v>
      </c>
      <c r="G32" s="529" t="s">
        <v>143</v>
      </c>
      <c r="H32" s="532" t="s">
        <v>146</v>
      </c>
      <c r="I32" s="121"/>
      <c r="J32" s="38"/>
      <c r="K32" s="13"/>
      <c r="L32" s="13"/>
    </row>
    <row r="33" spans="1:12" ht="39" customHeight="1">
      <c r="A33" s="528"/>
      <c r="B33" s="288" t="s">
        <v>776</v>
      </c>
      <c r="C33" s="288" t="s">
        <v>777</v>
      </c>
      <c r="D33" s="286" t="s">
        <v>778</v>
      </c>
      <c r="E33" s="531"/>
      <c r="F33" s="531"/>
      <c r="G33" s="529"/>
      <c r="H33" s="532"/>
      <c r="I33" s="121"/>
      <c r="J33" s="38"/>
      <c r="K33" s="13"/>
      <c r="L33" s="13"/>
    </row>
    <row r="34" spans="1:12" ht="167.25" customHeight="1">
      <c r="A34" s="297" t="s">
        <v>645</v>
      </c>
      <c r="B34" s="293" t="s">
        <v>316</v>
      </c>
      <c r="C34" s="293" t="s">
        <v>299</v>
      </c>
      <c r="D34" s="294" t="s">
        <v>300</v>
      </c>
      <c r="E34" s="295" t="s">
        <v>106</v>
      </c>
      <c r="F34" s="295" t="s">
        <v>147</v>
      </c>
      <c r="G34" s="294" t="s">
        <v>152</v>
      </c>
      <c r="H34" s="287">
        <f>'По разделам и подразделам'!F29</f>
        <v>666.1</v>
      </c>
      <c r="I34" s="121"/>
      <c r="J34" s="38"/>
      <c r="K34" s="13"/>
      <c r="L34" s="13"/>
    </row>
    <row r="35" spans="1:12" ht="191.25" customHeight="1">
      <c r="A35" s="297" t="s">
        <v>228</v>
      </c>
      <c r="B35" s="293" t="s">
        <v>316</v>
      </c>
      <c r="C35" s="293" t="s">
        <v>299</v>
      </c>
      <c r="D35" s="294" t="s">
        <v>301</v>
      </c>
      <c r="E35" s="295" t="s">
        <v>106</v>
      </c>
      <c r="F35" s="295" t="s">
        <v>147</v>
      </c>
      <c r="G35" s="294" t="s">
        <v>152</v>
      </c>
      <c r="H35" s="287"/>
      <c r="I35" s="121"/>
      <c r="J35" s="38"/>
      <c r="K35" s="13"/>
      <c r="L35" s="13"/>
    </row>
    <row r="36" spans="1:12" ht="169.5" customHeight="1">
      <c r="A36" s="297" t="s">
        <v>284</v>
      </c>
      <c r="B36" s="293" t="s">
        <v>316</v>
      </c>
      <c r="C36" s="293" t="s">
        <v>299</v>
      </c>
      <c r="D36" s="294" t="s">
        <v>301</v>
      </c>
      <c r="E36" s="295" t="s">
        <v>107</v>
      </c>
      <c r="F36" s="295" t="s">
        <v>147</v>
      </c>
      <c r="G36" s="294" t="s">
        <v>152</v>
      </c>
      <c r="H36" s="287">
        <f>'По разделам и подразделам'!F32</f>
        <v>384.7</v>
      </c>
      <c r="I36" s="121"/>
      <c r="J36" s="38"/>
      <c r="K36" s="13"/>
      <c r="L36" s="13"/>
    </row>
    <row r="37" spans="1:12" ht="150.75" customHeight="1">
      <c r="A37" s="297" t="s">
        <v>291</v>
      </c>
      <c r="B37" s="293" t="s">
        <v>316</v>
      </c>
      <c r="C37" s="293" t="s">
        <v>299</v>
      </c>
      <c r="D37" s="294" t="s">
        <v>301</v>
      </c>
      <c r="E37" s="295" t="s">
        <v>108</v>
      </c>
      <c r="F37" s="295" t="s">
        <v>147</v>
      </c>
      <c r="G37" s="294" t="s">
        <v>152</v>
      </c>
      <c r="H37" s="287">
        <f>'По разделам и подразделам'!F34</f>
        <v>7</v>
      </c>
      <c r="I37" s="121"/>
      <c r="J37" s="38"/>
      <c r="K37" s="13"/>
      <c r="L37" s="13"/>
    </row>
    <row r="38" spans="1:12" ht="133.5" customHeight="1">
      <c r="A38" s="297" t="s">
        <v>285</v>
      </c>
      <c r="B38" s="293" t="s">
        <v>316</v>
      </c>
      <c r="C38" s="293" t="s">
        <v>299</v>
      </c>
      <c r="D38" s="294" t="s">
        <v>787</v>
      </c>
      <c r="E38" s="295" t="s">
        <v>107</v>
      </c>
      <c r="F38" s="295" t="s">
        <v>147</v>
      </c>
      <c r="G38" s="294" t="s">
        <v>209</v>
      </c>
      <c r="H38" s="287">
        <f>'По разделам и подразделам'!F54</f>
        <v>18.6</v>
      </c>
      <c r="I38" s="121"/>
      <c r="J38" s="38"/>
      <c r="K38" s="13"/>
      <c r="L38" s="13"/>
    </row>
    <row r="39" spans="1:12" ht="72.75" customHeight="1">
      <c r="A39" s="297" t="s">
        <v>630</v>
      </c>
      <c r="B39" s="293" t="s">
        <v>316</v>
      </c>
      <c r="C39" s="293" t="s">
        <v>302</v>
      </c>
      <c r="D39" s="294"/>
      <c r="E39" s="295"/>
      <c r="F39" s="295"/>
      <c r="G39" s="294"/>
      <c r="H39" s="287">
        <f>H40</f>
        <v>623.4</v>
      </c>
      <c r="I39" s="121"/>
      <c r="J39" s="38"/>
      <c r="K39" s="13"/>
      <c r="L39" s="13"/>
    </row>
    <row r="40" spans="1:12" ht="132.75" customHeight="1">
      <c r="A40" s="297" t="s">
        <v>289</v>
      </c>
      <c r="B40" s="293" t="s">
        <v>316</v>
      </c>
      <c r="C40" s="293" t="s">
        <v>302</v>
      </c>
      <c r="D40" s="294" t="s">
        <v>303</v>
      </c>
      <c r="E40" s="295" t="s">
        <v>30</v>
      </c>
      <c r="F40" s="295" t="s">
        <v>148</v>
      </c>
      <c r="G40" s="294" t="s">
        <v>147</v>
      </c>
      <c r="H40" s="287">
        <f>'По разделам и подразделам'!F189</f>
        <v>623.4</v>
      </c>
      <c r="I40" s="121"/>
      <c r="J40" s="38"/>
      <c r="K40" s="13"/>
      <c r="L40" s="13"/>
    </row>
    <row r="41" spans="1:12" ht="22.5" customHeight="1">
      <c r="A41" s="298" t="s">
        <v>304</v>
      </c>
      <c r="B41" s="293"/>
      <c r="C41" s="293"/>
      <c r="D41" s="294"/>
      <c r="E41" s="295"/>
      <c r="F41" s="295"/>
      <c r="G41" s="294"/>
      <c r="H41" s="292">
        <f>H11</f>
        <v>1998.2999999999997</v>
      </c>
      <c r="I41" s="121"/>
      <c r="J41" s="38"/>
      <c r="K41" s="13"/>
      <c r="L41" s="13"/>
    </row>
    <row r="42" spans="1:12" ht="42.75" customHeight="1">
      <c r="A42" s="299" t="s">
        <v>318</v>
      </c>
      <c r="B42" s="289" t="s">
        <v>89</v>
      </c>
      <c r="C42" s="293"/>
      <c r="D42" s="294"/>
      <c r="E42" s="295"/>
      <c r="F42" s="295"/>
      <c r="G42" s="294"/>
      <c r="H42" s="292">
        <f>H43+H47+H45</f>
        <v>723.2</v>
      </c>
      <c r="I42" s="121"/>
      <c r="J42" s="38"/>
      <c r="K42" s="13"/>
      <c r="L42" s="13"/>
    </row>
    <row r="43" spans="1:12" ht="36.75" customHeight="1">
      <c r="A43" s="297" t="s">
        <v>305</v>
      </c>
      <c r="B43" s="293" t="s">
        <v>89</v>
      </c>
      <c r="C43" s="293" t="s">
        <v>306</v>
      </c>
      <c r="D43" s="294"/>
      <c r="E43" s="295"/>
      <c r="F43" s="295"/>
      <c r="G43" s="294"/>
      <c r="H43" s="287">
        <f>H44</f>
        <v>552.6</v>
      </c>
      <c r="I43" s="121"/>
      <c r="J43" s="38"/>
      <c r="K43" s="13"/>
      <c r="L43" s="13"/>
    </row>
    <row r="44" spans="1:12" ht="105" customHeight="1">
      <c r="A44" s="297" t="s">
        <v>227</v>
      </c>
      <c r="B44" s="293" t="s">
        <v>89</v>
      </c>
      <c r="C44" s="293" t="s">
        <v>306</v>
      </c>
      <c r="D44" s="294" t="s">
        <v>307</v>
      </c>
      <c r="E44" s="295" t="s">
        <v>106</v>
      </c>
      <c r="F44" s="295" t="s">
        <v>147</v>
      </c>
      <c r="G44" s="294" t="s">
        <v>150</v>
      </c>
      <c r="H44" s="287">
        <f>'По разделам и подразделам'!F14</f>
        <v>552.6</v>
      </c>
      <c r="I44" s="121"/>
      <c r="J44" s="38"/>
      <c r="K44" s="13"/>
      <c r="L44" s="13"/>
    </row>
    <row r="45" spans="1:12" ht="27.75" customHeight="1">
      <c r="A45" s="297" t="s">
        <v>308</v>
      </c>
      <c r="B45" s="293" t="s">
        <v>89</v>
      </c>
      <c r="C45" s="293" t="s">
        <v>309</v>
      </c>
      <c r="D45" s="294"/>
      <c r="E45" s="295"/>
      <c r="F45" s="295"/>
      <c r="G45" s="294"/>
      <c r="H45" s="287">
        <f>H46</f>
        <v>0</v>
      </c>
      <c r="I45" s="121"/>
      <c r="J45" s="38"/>
      <c r="K45" s="13"/>
      <c r="L45" s="13"/>
    </row>
    <row r="46" spans="1:12" ht="51" customHeight="1">
      <c r="A46" s="297" t="s">
        <v>290</v>
      </c>
      <c r="B46" s="293" t="s">
        <v>89</v>
      </c>
      <c r="C46" s="293" t="s">
        <v>309</v>
      </c>
      <c r="D46" s="294" t="s">
        <v>311</v>
      </c>
      <c r="E46" s="295" t="s">
        <v>108</v>
      </c>
      <c r="F46" s="295" t="s">
        <v>147</v>
      </c>
      <c r="G46" s="294" t="s">
        <v>178</v>
      </c>
      <c r="H46" s="287"/>
      <c r="I46" s="121"/>
      <c r="J46" s="38"/>
      <c r="K46" s="13"/>
      <c r="L46" s="13"/>
    </row>
    <row r="47" spans="1:12" ht="36" customHeight="1">
      <c r="A47" s="297" t="s">
        <v>570</v>
      </c>
      <c r="B47" s="293" t="s">
        <v>89</v>
      </c>
      <c r="C47" s="293" t="s">
        <v>788</v>
      </c>
      <c r="D47" s="294"/>
      <c r="E47" s="295"/>
      <c r="F47" s="295"/>
      <c r="G47" s="294"/>
      <c r="H47" s="287">
        <f>H48+H49+H50+H53+H54</f>
        <v>170.6</v>
      </c>
      <c r="I47" s="121"/>
      <c r="J47" s="38"/>
      <c r="K47" s="13"/>
      <c r="L47" s="13"/>
    </row>
    <row r="48" spans="1:12" ht="102" customHeight="1">
      <c r="A48" s="297" t="s">
        <v>287</v>
      </c>
      <c r="B48" s="293" t="s">
        <v>89</v>
      </c>
      <c r="C48" s="293" t="s">
        <v>788</v>
      </c>
      <c r="D48" s="294" t="s">
        <v>312</v>
      </c>
      <c r="E48" s="295" t="s">
        <v>201</v>
      </c>
      <c r="F48" s="295" t="s">
        <v>147</v>
      </c>
      <c r="G48" s="294" t="s">
        <v>151</v>
      </c>
      <c r="H48" s="287">
        <f>'По разделам и подразделам'!F23</f>
        <v>4</v>
      </c>
      <c r="I48" s="121"/>
      <c r="J48" s="38"/>
      <c r="K48" s="13"/>
      <c r="L48" s="13"/>
    </row>
    <row r="49" spans="1:12" ht="109.5" customHeight="1">
      <c r="A49" s="297" t="s">
        <v>288</v>
      </c>
      <c r="B49" s="293" t="s">
        <v>89</v>
      </c>
      <c r="C49" s="293" t="s">
        <v>788</v>
      </c>
      <c r="D49" s="294" t="s">
        <v>313</v>
      </c>
      <c r="E49" s="295" t="s">
        <v>201</v>
      </c>
      <c r="F49" s="295" t="s">
        <v>147</v>
      </c>
      <c r="G49" s="294" t="s">
        <v>95</v>
      </c>
      <c r="H49" s="287">
        <v>25.5</v>
      </c>
      <c r="I49" s="121"/>
      <c r="J49" s="38"/>
      <c r="K49" s="13"/>
      <c r="L49" s="13"/>
    </row>
    <row r="50" spans="1:12" ht="60.75" customHeight="1">
      <c r="A50" s="379" t="s">
        <v>558</v>
      </c>
      <c r="B50" s="395" t="s">
        <v>89</v>
      </c>
      <c r="C50" s="395" t="s">
        <v>788</v>
      </c>
      <c r="D50" s="396" t="s">
        <v>39</v>
      </c>
      <c r="E50" s="397" t="s">
        <v>108</v>
      </c>
      <c r="F50" s="397" t="s">
        <v>147</v>
      </c>
      <c r="G50" s="396" t="s">
        <v>155</v>
      </c>
      <c r="H50" s="398">
        <v>74.1</v>
      </c>
      <c r="I50" s="121"/>
      <c r="J50" s="38"/>
      <c r="K50" s="13"/>
      <c r="L50" s="13"/>
    </row>
    <row r="51" spans="1:12" ht="37.5" customHeight="1">
      <c r="A51" s="527" t="s">
        <v>141</v>
      </c>
      <c r="B51" s="529" t="s">
        <v>144</v>
      </c>
      <c r="C51" s="529"/>
      <c r="D51" s="529"/>
      <c r="E51" s="530" t="s">
        <v>145</v>
      </c>
      <c r="F51" s="530" t="s">
        <v>142</v>
      </c>
      <c r="G51" s="529" t="s">
        <v>143</v>
      </c>
      <c r="H51" s="532" t="s">
        <v>146</v>
      </c>
      <c r="I51" s="121"/>
      <c r="J51" s="38"/>
      <c r="K51" s="13"/>
      <c r="L51" s="13"/>
    </row>
    <row r="52" spans="1:12" ht="39.75" customHeight="1">
      <c r="A52" s="528"/>
      <c r="B52" s="288" t="s">
        <v>776</v>
      </c>
      <c r="C52" s="288" t="s">
        <v>777</v>
      </c>
      <c r="D52" s="286" t="s">
        <v>778</v>
      </c>
      <c r="E52" s="531"/>
      <c r="F52" s="531"/>
      <c r="G52" s="529"/>
      <c r="H52" s="532"/>
      <c r="I52" s="121"/>
      <c r="J52" s="38"/>
      <c r="K52" s="13"/>
      <c r="L52" s="13"/>
    </row>
    <row r="53" spans="1:12" ht="97.5" customHeight="1">
      <c r="A53" s="297" t="s">
        <v>226</v>
      </c>
      <c r="B53" s="293" t="s">
        <v>89</v>
      </c>
      <c r="C53" s="293" t="s">
        <v>788</v>
      </c>
      <c r="D53" s="294" t="s">
        <v>314</v>
      </c>
      <c r="E53" s="295" t="s">
        <v>106</v>
      </c>
      <c r="F53" s="295" t="s">
        <v>150</v>
      </c>
      <c r="G53" s="294" t="s">
        <v>151</v>
      </c>
      <c r="H53" s="287">
        <f>'По разделам и подразделам'!F60</f>
        <v>59.6</v>
      </c>
      <c r="I53" s="121"/>
      <c r="J53" s="38"/>
      <c r="K53" s="13"/>
      <c r="L53" s="13"/>
    </row>
    <row r="54" spans="1:12" ht="77.25" customHeight="1">
      <c r="A54" s="297" t="s">
        <v>286</v>
      </c>
      <c r="B54" s="293" t="s">
        <v>89</v>
      </c>
      <c r="C54" s="293" t="s">
        <v>788</v>
      </c>
      <c r="D54" s="294" t="s">
        <v>314</v>
      </c>
      <c r="E54" s="295" t="s">
        <v>107</v>
      </c>
      <c r="F54" s="295" t="s">
        <v>150</v>
      </c>
      <c r="G54" s="294" t="s">
        <v>151</v>
      </c>
      <c r="H54" s="287">
        <f>'По разделам и подразделам'!F62</f>
        <v>7.4</v>
      </c>
      <c r="I54" s="121"/>
      <c r="J54" s="38"/>
      <c r="K54" s="13"/>
      <c r="L54" s="13"/>
    </row>
    <row r="55" spans="1:12" ht="25.5" customHeight="1">
      <c r="A55" s="300" t="s">
        <v>315</v>
      </c>
      <c r="B55" s="289"/>
      <c r="C55" s="289"/>
      <c r="D55" s="290"/>
      <c r="E55" s="291"/>
      <c r="F55" s="291"/>
      <c r="G55" s="290"/>
      <c r="H55" s="292">
        <f>H42+H41</f>
        <v>2721.5</v>
      </c>
      <c r="I55" s="301"/>
      <c r="J55" s="301"/>
      <c r="K55" s="301"/>
      <c r="L55" s="301"/>
    </row>
    <row r="56" spans="2:7" ht="12.75">
      <c r="B56" s="302"/>
      <c r="C56" s="302"/>
      <c r="D56" s="302"/>
      <c r="E56" s="302"/>
      <c r="F56" s="302"/>
      <c r="G56" s="302"/>
    </row>
    <row r="57" spans="2:7" ht="12.75">
      <c r="B57" s="302"/>
      <c r="C57" s="302"/>
      <c r="D57" s="302"/>
      <c r="E57" s="302"/>
      <c r="F57" s="302"/>
      <c r="G57" s="302"/>
    </row>
    <row r="58" spans="2:7" ht="12.75">
      <c r="B58" s="302"/>
      <c r="C58" s="302"/>
      <c r="D58" s="302"/>
      <c r="E58" s="302"/>
      <c r="F58" s="302"/>
      <c r="G58" s="302"/>
    </row>
    <row r="59" spans="2:7" ht="12.75">
      <c r="B59" s="302"/>
      <c r="C59" s="302"/>
      <c r="D59" s="302"/>
      <c r="E59" s="302"/>
      <c r="F59" s="302"/>
      <c r="G59" s="302"/>
    </row>
    <row r="60" spans="2:7" ht="12.75">
      <c r="B60" s="302"/>
      <c r="C60" s="302"/>
      <c r="D60" s="302"/>
      <c r="E60" s="302"/>
      <c r="F60" s="302"/>
      <c r="G60" s="302"/>
    </row>
    <row r="61" spans="2:7" ht="12.75">
      <c r="B61" s="302"/>
      <c r="C61" s="302"/>
      <c r="D61" s="302"/>
      <c r="E61" s="302"/>
      <c r="F61" s="302"/>
      <c r="G61" s="302"/>
    </row>
    <row r="62" spans="2:7" ht="12.75">
      <c r="B62" s="302"/>
      <c r="C62" s="302"/>
      <c r="D62" s="302"/>
      <c r="E62" s="302"/>
      <c r="F62" s="302"/>
      <c r="G62" s="302"/>
    </row>
    <row r="63" spans="2:7" ht="12.75">
      <c r="B63" s="302"/>
      <c r="C63" s="302"/>
      <c r="D63" s="302"/>
      <c r="E63" s="302"/>
      <c r="F63" s="302"/>
      <c r="G63" s="302"/>
    </row>
    <row r="64" spans="2:7" ht="12.75">
      <c r="B64" s="302"/>
      <c r="C64" s="302"/>
      <c r="D64" s="302"/>
      <c r="E64" s="302"/>
      <c r="F64" s="302"/>
      <c r="G64" s="302"/>
    </row>
    <row r="65" spans="2:7" ht="12.75">
      <c r="B65" s="302"/>
      <c r="C65" s="302"/>
      <c r="D65" s="302"/>
      <c r="E65" s="302"/>
      <c r="F65" s="302"/>
      <c r="G65" s="302"/>
    </row>
    <row r="66" spans="2:7" ht="12.75">
      <c r="B66" s="302"/>
      <c r="C66" s="302"/>
      <c r="D66" s="302"/>
      <c r="E66" s="302"/>
      <c r="F66" s="302"/>
      <c r="G66" s="302"/>
    </row>
    <row r="67" spans="2:7" ht="12.75">
      <c r="B67" s="302"/>
      <c r="C67" s="302"/>
      <c r="D67" s="302"/>
      <c r="E67" s="302"/>
      <c r="F67" s="302"/>
      <c r="G67" s="302"/>
    </row>
    <row r="68" spans="2:7" ht="12.75">
      <c r="B68" s="302"/>
      <c r="C68" s="302"/>
      <c r="D68" s="302"/>
      <c r="E68" s="302"/>
      <c r="F68" s="302"/>
      <c r="G68" s="302"/>
    </row>
    <row r="69" spans="2:7" ht="12.75">
      <c r="B69" s="302"/>
      <c r="C69" s="302"/>
      <c r="D69" s="302"/>
      <c r="E69" s="302"/>
      <c r="F69" s="302"/>
      <c r="G69" s="302"/>
    </row>
    <row r="70" spans="2:7" ht="12.75">
      <c r="B70" s="302"/>
      <c r="C70" s="302"/>
      <c r="D70" s="302"/>
      <c r="E70" s="302"/>
      <c r="F70" s="302"/>
      <c r="G70" s="302"/>
    </row>
    <row r="71" spans="2:7" ht="12.75">
      <c r="B71" s="302"/>
      <c r="C71" s="302"/>
      <c r="D71" s="302"/>
      <c r="E71" s="302"/>
      <c r="F71" s="302"/>
      <c r="G71" s="302"/>
    </row>
    <row r="72" spans="2:7" ht="12.75">
      <c r="B72" s="302"/>
      <c r="C72" s="302"/>
      <c r="D72" s="302"/>
      <c r="E72" s="302"/>
      <c r="F72" s="302"/>
      <c r="G72" s="302"/>
    </row>
    <row r="73" spans="2:7" ht="12.75">
      <c r="B73" s="302"/>
      <c r="C73" s="302"/>
      <c r="D73" s="302"/>
      <c r="E73" s="302"/>
      <c r="F73" s="302"/>
      <c r="G73" s="302"/>
    </row>
    <row r="74" spans="2:7" ht="12.75">
      <c r="B74" s="302"/>
      <c r="C74" s="302"/>
      <c r="D74" s="302"/>
      <c r="E74" s="302"/>
      <c r="F74" s="302"/>
      <c r="G74" s="302"/>
    </row>
    <row r="75" spans="2:7" ht="12.75">
      <c r="B75" s="302"/>
      <c r="C75" s="302"/>
      <c r="D75" s="302"/>
      <c r="E75" s="302"/>
      <c r="F75" s="302"/>
      <c r="G75" s="302"/>
    </row>
    <row r="76" spans="2:7" ht="12.75">
      <c r="B76" s="302"/>
      <c r="C76" s="302"/>
      <c r="D76" s="302"/>
      <c r="E76" s="302"/>
      <c r="F76" s="302"/>
      <c r="G76" s="302"/>
    </row>
    <row r="77" spans="2:7" ht="12.75">
      <c r="B77" s="302"/>
      <c r="C77" s="302"/>
      <c r="D77" s="302"/>
      <c r="E77" s="302"/>
      <c r="F77" s="302"/>
      <c r="G77" s="302"/>
    </row>
    <row r="78" spans="2:7" ht="12.75">
      <c r="B78" s="302"/>
      <c r="C78" s="302"/>
      <c r="D78" s="302"/>
      <c r="E78" s="302"/>
      <c r="F78" s="302"/>
      <c r="G78" s="302"/>
    </row>
    <row r="79" spans="2:7" ht="12.75">
      <c r="B79" s="302"/>
      <c r="C79" s="302"/>
      <c r="D79" s="302"/>
      <c r="E79" s="302"/>
      <c r="F79" s="302"/>
      <c r="G79" s="302"/>
    </row>
    <row r="80" spans="2:7" ht="12.75">
      <c r="B80" s="302"/>
      <c r="C80" s="302"/>
      <c r="D80" s="302"/>
      <c r="E80" s="302"/>
      <c r="F80" s="302"/>
      <c r="G80" s="302"/>
    </row>
    <row r="81" spans="2:7" ht="12.75">
      <c r="B81" s="302"/>
      <c r="C81" s="302"/>
      <c r="D81" s="302"/>
      <c r="E81" s="302"/>
      <c r="F81" s="302"/>
      <c r="G81" s="302"/>
    </row>
    <row r="82" spans="2:7" ht="12.75">
      <c r="B82" s="302"/>
      <c r="C82" s="302"/>
      <c r="D82" s="302"/>
      <c r="E82" s="302"/>
      <c r="F82" s="302"/>
      <c r="G82" s="302"/>
    </row>
    <row r="83" spans="2:7" ht="12.75">
      <c r="B83" s="302"/>
      <c r="C83" s="302"/>
      <c r="D83" s="302"/>
      <c r="E83" s="302"/>
      <c r="F83" s="302"/>
      <c r="G83" s="302"/>
    </row>
    <row r="84" spans="2:7" ht="12.75">
      <c r="B84" s="302"/>
      <c r="C84" s="302"/>
      <c r="D84" s="302"/>
      <c r="E84" s="302"/>
      <c r="F84" s="302"/>
      <c r="G84" s="302"/>
    </row>
    <row r="85" spans="2:7" ht="12.75">
      <c r="B85" s="302"/>
      <c r="C85" s="302"/>
      <c r="D85" s="302"/>
      <c r="E85" s="302"/>
      <c r="F85" s="302"/>
      <c r="G85" s="302"/>
    </row>
    <row r="86" spans="2:7" ht="12.75">
      <c r="B86" s="302"/>
      <c r="C86" s="302"/>
      <c r="D86" s="302"/>
      <c r="E86" s="302"/>
      <c r="F86" s="302"/>
      <c r="G86" s="302"/>
    </row>
    <row r="87" spans="2:7" ht="12.75">
      <c r="B87" s="302"/>
      <c r="C87" s="302"/>
      <c r="D87" s="302"/>
      <c r="E87" s="302"/>
      <c r="F87" s="302"/>
      <c r="G87" s="302"/>
    </row>
    <row r="88" spans="2:7" ht="12.75">
      <c r="B88" s="302"/>
      <c r="C88" s="302"/>
      <c r="D88" s="302"/>
      <c r="E88" s="302"/>
      <c r="F88" s="302"/>
      <c r="G88" s="302"/>
    </row>
    <row r="89" spans="2:7" ht="12.75">
      <c r="B89" s="302"/>
      <c r="C89" s="302"/>
      <c r="D89" s="302"/>
      <c r="E89" s="302"/>
      <c r="F89" s="302"/>
      <c r="G89" s="302"/>
    </row>
    <row r="90" spans="2:7" ht="12.75">
      <c r="B90" s="302"/>
      <c r="C90" s="302"/>
      <c r="D90" s="302"/>
      <c r="E90" s="302"/>
      <c r="F90" s="302"/>
      <c r="G90" s="302"/>
    </row>
    <row r="91" spans="2:7" ht="12.75">
      <c r="B91" s="302"/>
      <c r="C91" s="302"/>
      <c r="D91" s="302"/>
      <c r="E91" s="302"/>
      <c r="F91" s="302"/>
      <c r="G91" s="302"/>
    </row>
    <row r="92" spans="2:7" ht="12.75">
      <c r="B92" s="302"/>
      <c r="C92" s="302"/>
      <c r="D92" s="302"/>
      <c r="E92" s="302"/>
      <c r="F92" s="302"/>
      <c r="G92" s="302"/>
    </row>
    <row r="93" spans="2:7" ht="12.75">
      <c r="B93" s="302"/>
      <c r="C93" s="302"/>
      <c r="D93" s="302"/>
      <c r="E93" s="302"/>
      <c r="F93" s="302"/>
      <c r="G93" s="302"/>
    </row>
    <row r="94" spans="2:7" ht="12.75">
      <c r="B94" s="302"/>
      <c r="C94" s="302"/>
      <c r="D94" s="302"/>
      <c r="E94" s="302"/>
      <c r="F94" s="302"/>
      <c r="G94" s="302"/>
    </row>
    <row r="95" spans="2:7" ht="12.75">
      <c r="B95" s="302"/>
      <c r="C95" s="302"/>
      <c r="D95" s="302"/>
      <c r="E95" s="302"/>
      <c r="F95" s="302"/>
      <c r="G95" s="302"/>
    </row>
    <row r="96" spans="2:7" ht="12.75">
      <c r="B96" s="302"/>
      <c r="C96" s="302"/>
      <c r="D96" s="302"/>
      <c r="E96" s="302"/>
      <c r="F96" s="302"/>
      <c r="G96" s="302"/>
    </row>
    <row r="97" spans="2:7" ht="12.75">
      <c r="B97" s="302"/>
      <c r="C97" s="302"/>
      <c r="D97" s="302"/>
      <c r="E97" s="302"/>
      <c r="F97" s="302"/>
      <c r="G97" s="302"/>
    </row>
    <row r="98" spans="2:7" ht="12.75">
      <c r="B98" s="302"/>
      <c r="C98" s="302"/>
      <c r="D98" s="302"/>
      <c r="E98" s="302"/>
      <c r="F98" s="302"/>
      <c r="G98" s="302"/>
    </row>
    <row r="99" spans="2:7" ht="12.75">
      <c r="B99" s="302"/>
      <c r="C99" s="302"/>
      <c r="D99" s="302"/>
      <c r="E99" s="302"/>
      <c r="F99" s="302"/>
      <c r="G99" s="302"/>
    </row>
    <row r="100" spans="2:7" ht="12.75">
      <c r="B100" s="302"/>
      <c r="C100" s="302"/>
      <c r="D100" s="302"/>
      <c r="E100" s="302"/>
      <c r="F100" s="302"/>
      <c r="G100" s="302"/>
    </row>
    <row r="101" spans="2:7" ht="12.75">
      <c r="B101" s="302"/>
      <c r="C101" s="302"/>
      <c r="D101" s="302"/>
      <c r="E101" s="302"/>
      <c r="F101" s="302"/>
      <c r="G101" s="302"/>
    </row>
    <row r="102" spans="2:7" ht="12.75">
      <c r="B102" s="302"/>
      <c r="C102" s="302"/>
      <c r="D102" s="302"/>
      <c r="E102" s="302"/>
      <c r="F102" s="302"/>
      <c r="G102" s="302"/>
    </row>
    <row r="103" spans="2:7" ht="12.75">
      <c r="B103" s="302"/>
      <c r="C103" s="302"/>
      <c r="D103" s="302"/>
      <c r="E103" s="302"/>
      <c r="F103" s="302"/>
      <c r="G103" s="302"/>
    </row>
    <row r="104" spans="2:7" ht="12.75">
      <c r="B104" s="302"/>
      <c r="C104" s="302"/>
      <c r="D104" s="302"/>
      <c r="E104" s="302"/>
      <c r="F104" s="302"/>
      <c r="G104" s="302"/>
    </row>
    <row r="105" spans="2:7" ht="12.75">
      <c r="B105" s="302"/>
      <c r="C105" s="302"/>
      <c r="D105" s="302"/>
      <c r="E105" s="302"/>
      <c r="F105" s="302"/>
      <c r="G105" s="302"/>
    </row>
    <row r="106" spans="2:7" ht="12.75">
      <c r="B106" s="302"/>
      <c r="C106" s="302"/>
      <c r="D106" s="302"/>
      <c r="E106" s="302"/>
      <c r="F106" s="302"/>
      <c r="G106" s="302"/>
    </row>
    <row r="107" spans="2:7" ht="12.75">
      <c r="B107" s="302"/>
      <c r="C107" s="302"/>
      <c r="D107" s="302"/>
      <c r="E107" s="302"/>
      <c r="F107" s="302"/>
      <c r="G107" s="302"/>
    </row>
    <row r="108" spans="2:7" ht="12.75">
      <c r="B108" s="302"/>
      <c r="C108" s="302"/>
      <c r="D108" s="302"/>
      <c r="E108" s="302"/>
      <c r="F108" s="302"/>
      <c r="G108" s="302"/>
    </row>
    <row r="109" spans="2:7" ht="12.75">
      <c r="B109" s="302"/>
      <c r="C109" s="302"/>
      <c r="D109" s="302"/>
      <c r="E109" s="302"/>
      <c r="F109" s="302"/>
      <c r="G109" s="302"/>
    </row>
  </sheetData>
  <sheetProtection/>
  <mergeCells count="25">
    <mergeCell ref="A1:H1"/>
    <mergeCell ref="A2:J2"/>
    <mergeCell ref="A3:J3"/>
    <mergeCell ref="A4:H4"/>
    <mergeCell ref="A5:H5"/>
    <mergeCell ref="A6:H6"/>
    <mergeCell ref="A7:J7"/>
    <mergeCell ref="A9:A10"/>
    <mergeCell ref="B9:D9"/>
    <mergeCell ref="E9:E10"/>
    <mergeCell ref="F9:F10"/>
    <mergeCell ref="G9:G10"/>
    <mergeCell ref="H9:H10"/>
    <mergeCell ref="A32:A33"/>
    <mergeCell ref="B32:D32"/>
    <mergeCell ref="E32:E33"/>
    <mergeCell ref="F32:F33"/>
    <mergeCell ref="G32:G33"/>
    <mergeCell ref="H32:H33"/>
    <mergeCell ref="G51:G52"/>
    <mergeCell ref="H51:H52"/>
    <mergeCell ref="A51:A52"/>
    <mergeCell ref="B51:D51"/>
    <mergeCell ref="E51:E52"/>
    <mergeCell ref="F51:F52"/>
  </mergeCells>
  <printOptions/>
  <pageMargins left="0.75" right="0.15" top="0.14" bottom="0.17" header="0.5" footer="0.28"/>
  <pageSetup horizontalDpi="600" verticalDpi="600" orientation="portrait" paperSize="9" scale="56" r:id="rId1"/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="75" zoomScaleSheetLayoutView="75" zoomScalePageLayoutView="0" workbookViewId="0" topLeftCell="A40">
      <selection activeCell="I51" sqref="I51"/>
    </sheetView>
  </sheetViews>
  <sheetFormatPr defaultColWidth="9.00390625" defaultRowHeight="12.75"/>
  <cols>
    <col min="1" max="1" width="85.25390625" style="260" customWidth="1"/>
    <col min="2" max="2" width="8.375" style="260" customWidth="1"/>
    <col min="3" max="4" width="9.75390625" style="260" customWidth="1"/>
    <col min="5" max="5" width="10.375" style="260" customWidth="1"/>
    <col min="6" max="6" width="9.25390625" style="260" customWidth="1"/>
    <col min="7" max="7" width="9.00390625" style="260" customWidth="1"/>
    <col min="8" max="8" width="12.625" style="303" customWidth="1"/>
    <col min="9" max="9" width="12.875" style="260" customWidth="1"/>
    <col min="10" max="10" width="0.6171875" style="260" customWidth="1"/>
    <col min="11" max="16384" width="9.125" style="260" customWidth="1"/>
  </cols>
  <sheetData>
    <row r="1" spans="1:9" ht="12.75">
      <c r="A1" s="523" t="s">
        <v>774</v>
      </c>
      <c r="B1" s="523"/>
      <c r="C1" s="523"/>
      <c r="D1" s="523"/>
      <c r="E1" s="523"/>
      <c r="F1" s="523"/>
      <c r="G1" s="523"/>
      <c r="H1" s="523"/>
      <c r="I1" s="523"/>
    </row>
    <row r="2" spans="1:9" ht="12.75">
      <c r="A2" s="523" t="s">
        <v>334</v>
      </c>
      <c r="B2" s="523"/>
      <c r="C2" s="523"/>
      <c r="D2" s="523"/>
      <c r="E2" s="523"/>
      <c r="F2" s="523"/>
      <c r="G2" s="523"/>
      <c r="H2" s="523"/>
      <c r="I2" s="523"/>
    </row>
    <row r="3" spans="1:9" ht="12.75">
      <c r="A3" s="526" t="s">
        <v>44</v>
      </c>
      <c r="B3" s="523"/>
      <c r="C3" s="523"/>
      <c r="D3" s="523"/>
      <c r="E3" s="523"/>
      <c r="F3" s="523"/>
      <c r="G3" s="523"/>
      <c r="H3" s="523"/>
      <c r="I3" s="523"/>
    </row>
    <row r="4" spans="1:8" ht="8.25" customHeight="1">
      <c r="A4" s="523"/>
      <c r="B4" s="523"/>
      <c r="C4" s="523"/>
      <c r="D4" s="523"/>
      <c r="E4" s="523"/>
      <c r="F4" s="523"/>
      <c r="G4" s="523"/>
      <c r="H4" s="523"/>
    </row>
    <row r="5" spans="1:8" ht="98.25" customHeight="1" hidden="1">
      <c r="A5" s="525"/>
      <c r="B5" s="525"/>
      <c r="C5" s="525"/>
      <c r="D5" s="525"/>
      <c r="E5" s="525"/>
      <c r="F5" s="525"/>
      <c r="G5" s="525"/>
      <c r="H5" s="525"/>
    </row>
    <row r="6" spans="1:8" ht="98.25" customHeight="1" hidden="1">
      <c r="A6" s="525"/>
      <c r="B6" s="525"/>
      <c r="C6" s="525"/>
      <c r="D6" s="525"/>
      <c r="E6" s="525"/>
      <c r="F6" s="525"/>
      <c r="G6" s="525"/>
      <c r="H6" s="525"/>
    </row>
    <row r="7" spans="1:9" ht="66" customHeight="1">
      <c r="A7" s="524" t="s">
        <v>321</v>
      </c>
      <c r="B7" s="524"/>
      <c r="C7" s="524"/>
      <c r="D7" s="524"/>
      <c r="E7" s="524"/>
      <c r="F7" s="524"/>
      <c r="G7" s="524"/>
      <c r="H7" s="524"/>
      <c r="I7" s="524"/>
    </row>
    <row r="8" spans="1:9" ht="22.5" customHeight="1">
      <c r="A8" s="164"/>
      <c r="B8" s="164"/>
      <c r="C8" s="164"/>
      <c r="D8" s="164"/>
      <c r="E8" s="164"/>
      <c r="F8" s="164"/>
      <c r="G8" s="164"/>
      <c r="H8" s="533" t="s">
        <v>220</v>
      </c>
      <c r="I8" s="533"/>
    </row>
    <row r="9" spans="1:9" ht="22.5" customHeight="1">
      <c r="A9" s="527" t="s">
        <v>141</v>
      </c>
      <c r="B9" s="529" t="s">
        <v>144</v>
      </c>
      <c r="C9" s="529"/>
      <c r="D9" s="529"/>
      <c r="E9" s="530" t="s">
        <v>145</v>
      </c>
      <c r="F9" s="530" t="s">
        <v>142</v>
      </c>
      <c r="G9" s="529" t="s">
        <v>143</v>
      </c>
      <c r="H9" s="532" t="s">
        <v>770</v>
      </c>
      <c r="I9" s="532" t="s">
        <v>768</v>
      </c>
    </row>
    <row r="10" spans="1:9" ht="42.75" customHeight="1">
      <c r="A10" s="528"/>
      <c r="B10" s="288" t="s">
        <v>776</v>
      </c>
      <c r="C10" s="288" t="s">
        <v>777</v>
      </c>
      <c r="D10" s="286" t="s">
        <v>778</v>
      </c>
      <c r="E10" s="531"/>
      <c r="F10" s="531"/>
      <c r="G10" s="529"/>
      <c r="H10" s="532"/>
      <c r="I10" s="532"/>
    </row>
    <row r="11" spans="1:9" ht="51" customHeight="1">
      <c r="A11" s="246" t="s">
        <v>210</v>
      </c>
      <c r="B11" s="289" t="s">
        <v>316</v>
      </c>
      <c r="C11" s="289"/>
      <c r="D11" s="290"/>
      <c r="E11" s="291"/>
      <c r="F11" s="291"/>
      <c r="G11" s="290"/>
      <c r="H11" s="292">
        <f>H18+H25+H27+H29+H31+H39+H14+H16</f>
        <v>1446.1999999999998</v>
      </c>
      <c r="I11" s="292">
        <f>I18+I25+I27+I29+I31+I39+I14+I16</f>
        <v>1221.5</v>
      </c>
    </row>
    <row r="12" spans="1:9" ht="82.5" customHeight="1" hidden="1">
      <c r="A12" s="25" t="s">
        <v>779</v>
      </c>
      <c r="B12" s="293" t="s">
        <v>209</v>
      </c>
      <c r="C12" s="293">
        <v>2</v>
      </c>
      <c r="D12" s="294"/>
      <c r="E12" s="295"/>
      <c r="F12" s="295"/>
      <c r="G12" s="294"/>
      <c r="H12" s="287">
        <f>H13</f>
        <v>9</v>
      </c>
      <c r="I12" s="287" t="e">
        <f>I13</f>
        <v>#REF!</v>
      </c>
    </row>
    <row r="13" spans="1:9" ht="101.25" customHeight="1" hidden="1">
      <c r="A13" s="25" t="s">
        <v>780</v>
      </c>
      <c r="B13" s="293" t="s">
        <v>209</v>
      </c>
      <c r="C13" s="293">
        <v>2</v>
      </c>
      <c r="D13" s="294">
        <v>9999</v>
      </c>
      <c r="E13" s="295">
        <v>200</v>
      </c>
      <c r="F13" s="295">
        <v>11</v>
      </c>
      <c r="G13" s="294" t="s">
        <v>150</v>
      </c>
      <c r="H13" s="287">
        <f>'[1]По разделам и подразделам'!F224</f>
        <v>9</v>
      </c>
      <c r="I13" s="287" t="e">
        <f>'[1]По разделам и подразделам'!G224</f>
        <v>#REF!</v>
      </c>
    </row>
    <row r="14" spans="1:9" ht="82.5" customHeight="1">
      <c r="A14" s="264" t="s">
        <v>62</v>
      </c>
      <c r="B14" s="293" t="s">
        <v>316</v>
      </c>
      <c r="C14" s="293">
        <v>2</v>
      </c>
      <c r="D14" s="294"/>
      <c r="E14" s="295"/>
      <c r="F14" s="295"/>
      <c r="G14" s="294"/>
      <c r="H14" s="287">
        <f>H15</f>
        <v>9</v>
      </c>
      <c r="I14" s="287">
        <f>I15</f>
        <v>9</v>
      </c>
    </row>
    <row r="15" spans="1:9" ht="110.25" customHeight="1">
      <c r="A15" s="264" t="s">
        <v>356</v>
      </c>
      <c r="B15" s="293" t="s">
        <v>316</v>
      </c>
      <c r="C15" s="293">
        <v>2</v>
      </c>
      <c r="D15" s="294">
        <v>9999</v>
      </c>
      <c r="E15" s="295">
        <v>200</v>
      </c>
      <c r="F15" s="295">
        <v>11</v>
      </c>
      <c r="G15" s="294" t="s">
        <v>150</v>
      </c>
      <c r="H15" s="287">
        <f>'По РП 2016-2017'!F193</f>
        <v>9</v>
      </c>
      <c r="I15" s="287">
        <f>'По РП 2016-2017'!G193</f>
        <v>9</v>
      </c>
    </row>
    <row r="16" spans="1:9" ht="87" customHeight="1">
      <c r="A16" s="25" t="s">
        <v>789</v>
      </c>
      <c r="B16" s="293" t="s">
        <v>316</v>
      </c>
      <c r="C16" s="293" t="s">
        <v>790</v>
      </c>
      <c r="D16" s="294"/>
      <c r="E16" s="295"/>
      <c r="F16" s="295"/>
      <c r="G16" s="294"/>
      <c r="H16" s="287">
        <f>H17</f>
        <v>215.7</v>
      </c>
      <c r="I16" s="287">
        <f>I17</f>
        <v>171.4</v>
      </c>
    </row>
    <row r="17" spans="1:9" ht="113.25" customHeight="1">
      <c r="A17" s="25" t="s">
        <v>277</v>
      </c>
      <c r="B17" s="293" t="s">
        <v>316</v>
      </c>
      <c r="C17" s="293" t="s">
        <v>790</v>
      </c>
      <c r="D17" s="294" t="s">
        <v>791</v>
      </c>
      <c r="E17" s="295" t="s">
        <v>107</v>
      </c>
      <c r="F17" s="295" t="s">
        <v>152</v>
      </c>
      <c r="G17" s="294" t="s">
        <v>190</v>
      </c>
      <c r="H17" s="287">
        <f>'По РП 2016-2017'!F83</f>
        <v>215.7</v>
      </c>
      <c r="I17" s="287">
        <f>'По РП 2016-2017'!G83</f>
        <v>171.4</v>
      </c>
    </row>
    <row r="18" spans="1:9" ht="86.25" customHeight="1">
      <c r="A18" s="264" t="s">
        <v>590</v>
      </c>
      <c r="B18" s="293" t="s">
        <v>316</v>
      </c>
      <c r="C18" s="293" t="s">
        <v>781</v>
      </c>
      <c r="D18" s="294"/>
      <c r="E18" s="295"/>
      <c r="F18" s="295"/>
      <c r="G18" s="294"/>
      <c r="H18" s="287">
        <f>H19+H20+H21+H23+H24+H22</f>
        <v>95</v>
      </c>
      <c r="I18" s="287">
        <f>I19+I20+I21+I23+I24+I22</f>
        <v>91</v>
      </c>
    </row>
    <row r="19" spans="1:9" ht="101.25" customHeight="1" hidden="1">
      <c r="A19" s="25" t="s">
        <v>782</v>
      </c>
      <c r="B19" s="293" t="s">
        <v>316</v>
      </c>
      <c r="C19" s="293" t="s">
        <v>781</v>
      </c>
      <c r="D19" s="294" t="s">
        <v>783</v>
      </c>
      <c r="E19" s="295" t="s">
        <v>107</v>
      </c>
      <c r="F19" s="295" t="s">
        <v>149</v>
      </c>
      <c r="G19" s="294" t="s">
        <v>151</v>
      </c>
      <c r="H19" s="287"/>
      <c r="I19" s="287"/>
    </row>
    <row r="20" spans="1:9" ht="115.5" customHeight="1">
      <c r="A20" s="296" t="s">
        <v>278</v>
      </c>
      <c r="B20" s="293" t="s">
        <v>316</v>
      </c>
      <c r="C20" s="293" t="s">
        <v>781</v>
      </c>
      <c r="D20" s="294" t="s">
        <v>784</v>
      </c>
      <c r="E20" s="295" t="s">
        <v>107</v>
      </c>
      <c r="F20" s="295" t="s">
        <v>149</v>
      </c>
      <c r="G20" s="294" t="s">
        <v>151</v>
      </c>
      <c r="H20" s="287">
        <f>'По РП 2016-2017'!F152</f>
        <v>10</v>
      </c>
      <c r="I20" s="287">
        <f>'По РП 2016-2017'!G152</f>
        <v>10</v>
      </c>
    </row>
    <row r="21" spans="1:9" ht="115.5" customHeight="1">
      <c r="A21" s="264" t="s">
        <v>279</v>
      </c>
      <c r="B21" s="293" t="s">
        <v>316</v>
      </c>
      <c r="C21" s="293" t="s">
        <v>781</v>
      </c>
      <c r="D21" s="294" t="s">
        <v>785</v>
      </c>
      <c r="E21" s="295" t="s">
        <v>107</v>
      </c>
      <c r="F21" s="295" t="s">
        <v>149</v>
      </c>
      <c r="G21" s="294" t="s">
        <v>151</v>
      </c>
      <c r="H21" s="287">
        <f>'По РП 2016-2017'!F158</f>
        <v>0</v>
      </c>
      <c r="I21" s="287">
        <f>'По РП 2016-2017'!G158</f>
        <v>0</v>
      </c>
    </row>
    <row r="22" spans="1:9" ht="114" customHeight="1">
      <c r="A22" s="264" t="s">
        <v>280</v>
      </c>
      <c r="B22" s="293" t="s">
        <v>316</v>
      </c>
      <c r="C22" s="293" t="s">
        <v>781</v>
      </c>
      <c r="D22" s="294" t="s">
        <v>317</v>
      </c>
      <c r="E22" s="295" t="s">
        <v>107</v>
      </c>
      <c r="F22" s="295" t="s">
        <v>149</v>
      </c>
      <c r="G22" s="294" t="s">
        <v>151</v>
      </c>
      <c r="H22" s="287">
        <f>'По РП 2016-2017'!F163</f>
        <v>25</v>
      </c>
      <c r="I22" s="287">
        <f>'По РП 2016-2017'!G163</f>
        <v>25</v>
      </c>
    </row>
    <row r="23" spans="1:9" ht="113.25" customHeight="1">
      <c r="A23" s="296" t="s">
        <v>281</v>
      </c>
      <c r="B23" s="293" t="s">
        <v>316</v>
      </c>
      <c r="C23" s="293" t="s">
        <v>781</v>
      </c>
      <c r="D23" s="294" t="s">
        <v>786</v>
      </c>
      <c r="E23" s="295" t="s">
        <v>107</v>
      </c>
      <c r="F23" s="295" t="s">
        <v>149</v>
      </c>
      <c r="G23" s="294" t="s">
        <v>151</v>
      </c>
      <c r="H23" s="287">
        <f>'По РП 2016-2017'!F168</f>
        <v>50</v>
      </c>
      <c r="I23" s="287">
        <f>'По РП 2016-2017'!G168</f>
        <v>50</v>
      </c>
    </row>
    <row r="24" spans="1:9" ht="112.5" customHeight="1">
      <c r="A24" s="296" t="s">
        <v>282</v>
      </c>
      <c r="B24" s="293" t="s">
        <v>316</v>
      </c>
      <c r="C24" s="293" t="s">
        <v>781</v>
      </c>
      <c r="D24" s="294" t="s">
        <v>787</v>
      </c>
      <c r="E24" s="295" t="s">
        <v>107</v>
      </c>
      <c r="F24" s="295" t="s">
        <v>149</v>
      </c>
      <c r="G24" s="294" t="s">
        <v>151</v>
      </c>
      <c r="H24" s="287">
        <f>'По РП 2016-2017'!F173</f>
        <v>10</v>
      </c>
      <c r="I24" s="287">
        <f>'По РП 2016-2017'!G173</f>
        <v>6</v>
      </c>
    </row>
    <row r="25" spans="1:9" ht="82.5" customHeight="1">
      <c r="A25" s="25" t="s">
        <v>611</v>
      </c>
      <c r="B25" s="293" t="s">
        <v>316</v>
      </c>
      <c r="C25" s="293">
        <v>7</v>
      </c>
      <c r="D25" s="294"/>
      <c r="E25" s="295"/>
      <c r="F25" s="295"/>
      <c r="G25" s="294"/>
      <c r="H25" s="287">
        <f>H26</f>
        <v>1</v>
      </c>
      <c r="I25" s="287">
        <f>I26</f>
        <v>1</v>
      </c>
    </row>
    <row r="26" spans="1:9" ht="99.75" customHeight="1">
      <c r="A26" s="264" t="s">
        <v>292</v>
      </c>
      <c r="B26" s="293" t="s">
        <v>316</v>
      </c>
      <c r="C26" s="293">
        <v>7</v>
      </c>
      <c r="D26" s="294">
        <v>9999</v>
      </c>
      <c r="E26" s="295">
        <v>200</v>
      </c>
      <c r="F26" s="295" t="s">
        <v>151</v>
      </c>
      <c r="G26" s="294" t="s">
        <v>160</v>
      </c>
      <c r="H26" s="287">
        <f>'По РП 2016-2017'!F71</f>
        <v>1</v>
      </c>
      <c r="I26" s="287">
        <f>'По РП 2016-2017'!G71</f>
        <v>1</v>
      </c>
    </row>
    <row r="27" spans="1:9" ht="100.5" customHeight="1">
      <c r="A27" s="264" t="s">
        <v>612</v>
      </c>
      <c r="B27" s="293" t="s">
        <v>316</v>
      </c>
      <c r="C27" s="293" t="s">
        <v>788</v>
      </c>
      <c r="D27" s="294"/>
      <c r="E27" s="295"/>
      <c r="F27" s="295"/>
      <c r="G27" s="294"/>
      <c r="H27" s="287">
        <f>H28</f>
        <v>0.5</v>
      </c>
      <c r="I27" s="287">
        <f>I28</f>
        <v>0.5</v>
      </c>
    </row>
    <row r="28" spans="1:9" ht="114.75" customHeight="1">
      <c r="A28" s="264" t="s">
        <v>613</v>
      </c>
      <c r="B28" s="293" t="s">
        <v>316</v>
      </c>
      <c r="C28" s="293" t="s">
        <v>788</v>
      </c>
      <c r="D28" s="294" t="s">
        <v>787</v>
      </c>
      <c r="E28" s="295" t="s">
        <v>107</v>
      </c>
      <c r="F28" s="295" t="s">
        <v>152</v>
      </c>
      <c r="G28" s="294" t="s">
        <v>105</v>
      </c>
      <c r="H28" s="287">
        <f>'По РП 2016-2017'!F96</f>
        <v>0.5</v>
      </c>
      <c r="I28" s="287">
        <f>'По РП 2016-2017'!G96</f>
        <v>0.5</v>
      </c>
    </row>
    <row r="29" spans="1:9" ht="84" customHeight="1" hidden="1">
      <c r="A29" s="264" t="s">
        <v>614</v>
      </c>
      <c r="B29" s="293" t="s">
        <v>316</v>
      </c>
      <c r="C29" s="293" t="s">
        <v>298</v>
      </c>
      <c r="D29" s="294"/>
      <c r="E29" s="295"/>
      <c r="F29" s="295"/>
      <c r="G29" s="294"/>
      <c r="H29" s="287">
        <f>H30</f>
        <v>0</v>
      </c>
      <c r="I29" s="287">
        <f>I30</f>
        <v>0</v>
      </c>
    </row>
    <row r="30" spans="1:9" ht="100.5" customHeight="1" hidden="1">
      <c r="A30" s="264"/>
      <c r="B30" s="293" t="s">
        <v>316</v>
      </c>
      <c r="C30" s="293"/>
      <c r="D30" s="294"/>
      <c r="E30" s="295"/>
      <c r="F30" s="295"/>
      <c r="G30" s="294"/>
      <c r="H30" s="287"/>
      <c r="I30" s="287"/>
    </row>
    <row r="31" spans="1:9" ht="101.25" customHeight="1">
      <c r="A31" s="8" t="s">
        <v>211</v>
      </c>
      <c r="B31" s="293" t="s">
        <v>316</v>
      </c>
      <c r="C31" s="293" t="s">
        <v>299</v>
      </c>
      <c r="D31" s="294"/>
      <c r="E31" s="295"/>
      <c r="F31" s="295"/>
      <c r="G31" s="294"/>
      <c r="H31" s="287">
        <f>H34+H35+H36+H37+H38</f>
        <v>1075.3999999999999</v>
      </c>
      <c r="I31" s="287">
        <f>I34+I35+I36+I37+I38</f>
        <v>915.4</v>
      </c>
    </row>
    <row r="32" spans="1:9" ht="32.25" customHeight="1">
      <c r="A32" s="527" t="s">
        <v>141</v>
      </c>
      <c r="B32" s="529" t="s">
        <v>144</v>
      </c>
      <c r="C32" s="529"/>
      <c r="D32" s="529"/>
      <c r="E32" s="530" t="s">
        <v>145</v>
      </c>
      <c r="F32" s="530" t="s">
        <v>142</v>
      </c>
      <c r="G32" s="529" t="s">
        <v>143</v>
      </c>
      <c r="H32" s="532" t="s">
        <v>770</v>
      </c>
      <c r="I32" s="532" t="s">
        <v>768</v>
      </c>
    </row>
    <row r="33" spans="1:9" ht="35.25" customHeight="1">
      <c r="A33" s="528"/>
      <c r="B33" s="288" t="s">
        <v>776</v>
      </c>
      <c r="C33" s="288" t="s">
        <v>777</v>
      </c>
      <c r="D33" s="286" t="s">
        <v>778</v>
      </c>
      <c r="E33" s="531"/>
      <c r="F33" s="531"/>
      <c r="G33" s="529"/>
      <c r="H33" s="532"/>
      <c r="I33" s="532"/>
    </row>
    <row r="34" spans="1:9" ht="165.75" customHeight="1">
      <c r="A34" s="297" t="s">
        <v>294</v>
      </c>
      <c r="B34" s="293" t="s">
        <v>316</v>
      </c>
      <c r="C34" s="293" t="s">
        <v>299</v>
      </c>
      <c r="D34" s="294" t="s">
        <v>300</v>
      </c>
      <c r="E34" s="295" t="s">
        <v>106</v>
      </c>
      <c r="F34" s="295" t="s">
        <v>147</v>
      </c>
      <c r="G34" s="294" t="s">
        <v>152</v>
      </c>
      <c r="H34" s="287">
        <f>'По РП 2016-2017'!F29</f>
        <v>666.1</v>
      </c>
      <c r="I34" s="287">
        <f>'По РП 2016-2017'!G29</f>
        <v>666.1</v>
      </c>
    </row>
    <row r="35" spans="1:9" ht="147.75" customHeight="1" hidden="1">
      <c r="A35" s="297" t="s">
        <v>628</v>
      </c>
      <c r="B35" s="293" t="s">
        <v>316</v>
      </c>
      <c r="C35" s="293" t="s">
        <v>299</v>
      </c>
      <c r="D35" s="294" t="s">
        <v>301</v>
      </c>
      <c r="E35" s="295" t="s">
        <v>106</v>
      </c>
      <c r="F35" s="295" t="s">
        <v>147</v>
      </c>
      <c r="G35" s="294" t="s">
        <v>152</v>
      </c>
      <c r="H35" s="287"/>
      <c r="I35" s="287"/>
    </row>
    <row r="36" spans="1:9" ht="159.75" customHeight="1">
      <c r="A36" s="297" t="s">
        <v>284</v>
      </c>
      <c r="B36" s="293" t="s">
        <v>316</v>
      </c>
      <c r="C36" s="293" t="s">
        <v>299</v>
      </c>
      <c r="D36" s="294" t="s">
        <v>301</v>
      </c>
      <c r="E36" s="295" t="s">
        <v>107</v>
      </c>
      <c r="F36" s="295" t="s">
        <v>147</v>
      </c>
      <c r="G36" s="294" t="s">
        <v>152</v>
      </c>
      <c r="H36" s="287">
        <f>'По РП 2016-2017'!F32</f>
        <v>383.7</v>
      </c>
      <c r="I36" s="287">
        <f>'По РП 2016-2017'!G32</f>
        <v>223.7</v>
      </c>
    </row>
    <row r="37" spans="1:9" ht="150.75" customHeight="1">
      <c r="A37" s="297" t="s">
        <v>291</v>
      </c>
      <c r="B37" s="293" t="s">
        <v>316</v>
      </c>
      <c r="C37" s="293" t="s">
        <v>299</v>
      </c>
      <c r="D37" s="294" t="s">
        <v>301</v>
      </c>
      <c r="E37" s="295" t="s">
        <v>108</v>
      </c>
      <c r="F37" s="295" t="s">
        <v>147</v>
      </c>
      <c r="G37" s="294" t="s">
        <v>152</v>
      </c>
      <c r="H37" s="287">
        <f>'По РП 2016-2017'!F34</f>
        <v>7</v>
      </c>
      <c r="I37" s="287">
        <f>'По РП 2016-2017'!G34</f>
        <v>7</v>
      </c>
    </row>
    <row r="38" spans="1:9" ht="119.25" customHeight="1">
      <c r="A38" s="297" t="s">
        <v>285</v>
      </c>
      <c r="B38" s="293" t="s">
        <v>316</v>
      </c>
      <c r="C38" s="293" t="s">
        <v>299</v>
      </c>
      <c r="D38" s="294" t="s">
        <v>787</v>
      </c>
      <c r="E38" s="295" t="s">
        <v>107</v>
      </c>
      <c r="F38" s="295" t="s">
        <v>147</v>
      </c>
      <c r="G38" s="294" t="s">
        <v>209</v>
      </c>
      <c r="H38" s="287">
        <f>'По РП 2016-2017'!F50</f>
        <v>18.6</v>
      </c>
      <c r="I38" s="287">
        <f>'По РП 2016-2017'!G50</f>
        <v>18.6</v>
      </c>
    </row>
    <row r="39" spans="1:9" ht="84.75" customHeight="1">
      <c r="A39" s="297" t="s">
        <v>630</v>
      </c>
      <c r="B39" s="293" t="s">
        <v>316</v>
      </c>
      <c r="C39" s="293" t="s">
        <v>302</v>
      </c>
      <c r="D39" s="294"/>
      <c r="E39" s="295"/>
      <c r="F39" s="295"/>
      <c r="G39" s="294"/>
      <c r="H39" s="287">
        <f>H40</f>
        <v>49.6</v>
      </c>
      <c r="I39" s="287">
        <f>I40</f>
        <v>33.2</v>
      </c>
    </row>
    <row r="40" spans="1:9" ht="114" customHeight="1">
      <c r="A40" s="297" t="s">
        <v>289</v>
      </c>
      <c r="B40" s="293" t="s">
        <v>316</v>
      </c>
      <c r="C40" s="293" t="s">
        <v>302</v>
      </c>
      <c r="D40" s="294" t="s">
        <v>303</v>
      </c>
      <c r="E40" s="295" t="s">
        <v>30</v>
      </c>
      <c r="F40" s="295" t="s">
        <v>148</v>
      </c>
      <c r="G40" s="294" t="s">
        <v>147</v>
      </c>
      <c r="H40" s="287">
        <f>'По РП 2016-2017'!F180</f>
        <v>49.6</v>
      </c>
      <c r="I40" s="287">
        <f>'По РП 2016-2017'!G180</f>
        <v>33.2</v>
      </c>
    </row>
    <row r="41" spans="1:9" ht="22.5" customHeight="1">
      <c r="A41" s="298" t="s">
        <v>304</v>
      </c>
      <c r="B41" s="293"/>
      <c r="C41" s="293"/>
      <c r="D41" s="294"/>
      <c r="E41" s="295"/>
      <c r="F41" s="295"/>
      <c r="G41" s="294"/>
      <c r="H41" s="292">
        <f>H11</f>
        <v>1446.1999999999998</v>
      </c>
      <c r="I41" s="292">
        <f>I11</f>
        <v>1221.5</v>
      </c>
    </row>
    <row r="42" spans="1:9" ht="42.75" customHeight="1">
      <c r="A42" s="299" t="s">
        <v>318</v>
      </c>
      <c r="B42" s="289" t="s">
        <v>89</v>
      </c>
      <c r="C42" s="293"/>
      <c r="D42" s="294"/>
      <c r="E42" s="295"/>
      <c r="F42" s="295"/>
      <c r="G42" s="294"/>
      <c r="H42" s="292">
        <f>H43+H47+H45</f>
        <v>703.8</v>
      </c>
      <c r="I42" s="292">
        <f>I43+I47+I45</f>
        <v>745.3</v>
      </c>
    </row>
    <row r="43" spans="1:9" ht="36.75" customHeight="1">
      <c r="A43" s="297" t="s">
        <v>305</v>
      </c>
      <c r="B43" s="293" t="s">
        <v>89</v>
      </c>
      <c r="C43" s="293" t="s">
        <v>306</v>
      </c>
      <c r="D43" s="294"/>
      <c r="E43" s="295"/>
      <c r="F43" s="295"/>
      <c r="G43" s="294"/>
      <c r="H43" s="287">
        <f>H44</f>
        <v>552.6</v>
      </c>
      <c r="I43" s="287">
        <f>I44</f>
        <v>552.6</v>
      </c>
    </row>
    <row r="44" spans="1:9" ht="96" customHeight="1">
      <c r="A44" s="297" t="s">
        <v>293</v>
      </c>
      <c r="B44" s="293" t="s">
        <v>89</v>
      </c>
      <c r="C44" s="293" t="s">
        <v>306</v>
      </c>
      <c r="D44" s="294" t="s">
        <v>307</v>
      </c>
      <c r="E44" s="295" t="s">
        <v>106</v>
      </c>
      <c r="F44" s="295" t="s">
        <v>147</v>
      </c>
      <c r="G44" s="294" t="s">
        <v>150</v>
      </c>
      <c r="H44" s="287">
        <f>'По РП 2016-2017'!F14</f>
        <v>552.6</v>
      </c>
      <c r="I44" s="287">
        <f>'По РП 2016-2017'!G14</f>
        <v>552.6</v>
      </c>
    </row>
    <row r="45" spans="1:9" ht="27.75" customHeight="1" hidden="1">
      <c r="A45" s="297" t="s">
        <v>308</v>
      </c>
      <c r="B45" s="293" t="s">
        <v>89</v>
      </c>
      <c r="C45" s="293" t="s">
        <v>309</v>
      </c>
      <c r="D45" s="294"/>
      <c r="E45" s="295"/>
      <c r="F45" s="295"/>
      <c r="G45" s="294"/>
      <c r="H45" s="287">
        <f>H46</f>
        <v>0</v>
      </c>
      <c r="I45" s="287">
        <f>I46</f>
        <v>0</v>
      </c>
    </row>
    <row r="46" spans="1:9" ht="39.75" customHeight="1" hidden="1">
      <c r="A46" s="297" t="s">
        <v>310</v>
      </c>
      <c r="B46" s="293" t="s">
        <v>89</v>
      </c>
      <c r="C46" s="293" t="s">
        <v>309</v>
      </c>
      <c r="D46" s="294" t="s">
        <v>311</v>
      </c>
      <c r="E46" s="295" t="s">
        <v>108</v>
      </c>
      <c r="F46" s="295" t="s">
        <v>147</v>
      </c>
      <c r="G46" s="294" t="s">
        <v>178</v>
      </c>
      <c r="H46" s="287"/>
      <c r="I46" s="287"/>
    </row>
    <row r="47" spans="1:9" ht="30" customHeight="1">
      <c r="A47" s="297" t="s">
        <v>570</v>
      </c>
      <c r="B47" s="293" t="s">
        <v>89</v>
      </c>
      <c r="C47" s="293" t="s">
        <v>788</v>
      </c>
      <c r="D47" s="294"/>
      <c r="E47" s="295"/>
      <c r="F47" s="295"/>
      <c r="G47" s="294"/>
      <c r="H47" s="287">
        <f>H49+H50+H51+H52+H48</f>
        <v>151.2</v>
      </c>
      <c r="I47" s="287">
        <f>I49+I50+I51+I52+I48</f>
        <v>192.7</v>
      </c>
    </row>
    <row r="48" spans="1:9" ht="57" customHeight="1">
      <c r="A48" s="304" t="s">
        <v>319</v>
      </c>
      <c r="B48" s="305" t="s">
        <v>89</v>
      </c>
      <c r="C48" s="293" t="s">
        <v>788</v>
      </c>
      <c r="D48" s="294" t="s">
        <v>320</v>
      </c>
      <c r="E48" s="295" t="s">
        <v>108</v>
      </c>
      <c r="F48" s="295" t="s">
        <v>89</v>
      </c>
      <c r="G48" s="294" t="s">
        <v>89</v>
      </c>
      <c r="H48" s="287">
        <f>'По РП 2016-2017'!F199</f>
        <v>54</v>
      </c>
      <c r="I48" s="287">
        <f>'По РП 2016-2017'!G199</f>
        <v>99</v>
      </c>
    </row>
    <row r="49" spans="1:9" ht="103.5" customHeight="1">
      <c r="A49" s="297" t="s">
        <v>287</v>
      </c>
      <c r="B49" s="293" t="s">
        <v>89</v>
      </c>
      <c r="C49" s="293" t="s">
        <v>788</v>
      </c>
      <c r="D49" s="294" t="s">
        <v>312</v>
      </c>
      <c r="E49" s="295" t="s">
        <v>201</v>
      </c>
      <c r="F49" s="295" t="s">
        <v>147</v>
      </c>
      <c r="G49" s="294" t="s">
        <v>151</v>
      </c>
      <c r="H49" s="287">
        <f>'По РП 2016-2017'!F23</f>
        <v>4</v>
      </c>
      <c r="I49" s="287">
        <f>'По РП 2016-2017'!G23</f>
        <v>4</v>
      </c>
    </row>
    <row r="50" spans="1:9" ht="96.75" customHeight="1">
      <c r="A50" s="297" t="s">
        <v>288</v>
      </c>
      <c r="B50" s="293" t="s">
        <v>89</v>
      </c>
      <c r="C50" s="293" t="s">
        <v>788</v>
      </c>
      <c r="D50" s="294" t="s">
        <v>313</v>
      </c>
      <c r="E50" s="295" t="s">
        <v>201</v>
      </c>
      <c r="F50" s="295" t="s">
        <v>147</v>
      </c>
      <c r="G50" s="294" t="s">
        <v>95</v>
      </c>
      <c r="H50" s="287">
        <f>'По РП 2016-2017'!F43</f>
        <v>24</v>
      </c>
      <c r="I50" s="287">
        <f>'По РП 2016-2017'!G43</f>
        <v>24</v>
      </c>
    </row>
    <row r="51" spans="1:9" ht="98.25" customHeight="1">
      <c r="A51" s="297" t="s">
        <v>226</v>
      </c>
      <c r="B51" s="293" t="s">
        <v>89</v>
      </c>
      <c r="C51" s="293" t="s">
        <v>788</v>
      </c>
      <c r="D51" s="294" t="s">
        <v>314</v>
      </c>
      <c r="E51" s="295" t="s">
        <v>106</v>
      </c>
      <c r="F51" s="295" t="s">
        <v>150</v>
      </c>
      <c r="G51" s="294" t="s">
        <v>151</v>
      </c>
      <c r="H51" s="287">
        <f>'По РП 2016-2017'!F56</f>
        <v>61.5</v>
      </c>
      <c r="I51" s="287">
        <f>'По РП 2016-2017'!G56</f>
        <v>58.2</v>
      </c>
    </row>
    <row r="52" spans="1:9" ht="70.5" customHeight="1">
      <c r="A52" s="297" t="s">
        <v>286</v>
      </c>
      <c r="B52" s="293" t="s">
        <v>89</v>
      </c>
      <c r="C52" s="293" t="s">
        <v>788</v>
      </c>
      <c r="D52" s="294" t="s">
        <v>314</v>
      </c>
      <c r="E52" s="295" t="s">
        <v>107</v>
      </c>
      <c r="F52" s="295" t="s">
        <v>150</v>
      </c>
      <c r="G52" s="294" t="s">
        <v>151</v>
      </c>
      <c r="H52" s="287">
        <f>'По РП 2016-2017'!F58</f>
        <v>7.7</v>
      </c>
      <c r="I52" s="287">
        <f>'По РП 2016-2017'!G58</f>
        <v>7.5</v>
      </c>
    </row>
    <row r="53" spans="1:9" ht="25.5" customHeight="1">
      <c r="A53" s="300" t="s">
        <v>315</v>
      </c>
      <c r="B53" s="289"/>
      <c r="C53" s="289"/>
      <c r="D53" s="290"/>
      <c r="E53" s="291"/>
      <c r="F53" s="291"/>
      <c r="G53" s="290"/>
      <c r="H53" s="292">
        <f>H42+H41</f>
        <v>2150</v>
      </c>
      <c r="I53" s="292">
        <f>I42+I41</f>
        <v>1966.8</v>
      </c>
    </row>
    <row r="54" spans="2:7" ht="12.75">
      <c r="B54" s="302"/>
      <c r="C54" s="302"/>
      <c r="D54" s="302"/>
      <c r="E54" s="302"/>
      <c r="F54" s="302"/>
      <c r="G54" s="302"/>
    </row>
    <row r="55" spans="2:7" ht="12.75">
      <c r="B55" s="302"/>
      <c r="C55" s="302"/>
      <c r="D55" s="302"/>
      <c r="E55" s="302"/>
      <c r="F55" s="302"/>
      <c r="G55" s="302"/>
    </row>
    <row r="56" spans="2:7" ht="12.75">
      <c r="B56" s="302"/>
      <c r="C56" s="302"/>
      <c r="D56" s="302"/>
      <c r="E56" s="302"/>
      <c r="F56" s="302"/>
      <c r="G56" s="302"/>
    </row>
    <row r="57" spans="2:7" ht="12.75">
      <c r="B57" s="302"/>
      <c r="C57" s="302"/>
      <c r="D57" s="302"/>
      <c r="E57" s="302"/>
      <c r="F57" s="302"/>
      <c r="G57" s="302"/>
    </row>
    <row r="58" spans="2:7" ht="12.75">
      <c r="B58" s="302"/>
      <c r="C58" s="302"/>
      <c r="D58" s="302"/>
      <c r="E58" s="302"/>
      <c r="F58" s="302"/>
      <c r="G58" s="302"/>
    </row>
    <row r="59" spans="2:7" ht="12.75">
      <c r="B59" s="302"/>
      <c r="C59" s="302"/>
      <c r="D59" s="302"/>
      <c r="E59" s="302"/>
      <c r="F59" s="302"/>
      <c r="G59" s="302"/>
    </row>
    <row r="60" spans="2:7" ht="12.75">
      <c r="B60" s="302"/>
      <c r="C60" s="302"/>
      <c r="D60" s="302"/>
      <c r="E60" s="302"/>
      <c r="F60" s="302"/>
      <c r="G60" s="302"/>
    </row>
    <row r="61" spans="2:7" ht="12.75">
      <c r="B61" s="302"/>
      <c r="C61" s="302"/>
      <c r="D61" s="302"/>
      <c r="E61" s="302"/>
      <c r="F61" s="302"/>
      <c r="G61" s="302"/>
    </row>
    <row r="62" spans="2:7" ht="12.75">
      <c r="B62" s="302"/>
      <c r="C62" s="302"/>
      <c r="D62" s="302"/>
      <c r="E62" s="302"/>
      <c r="F62" s="302"/>
      <c r="G62" s="302"/>
    </row>
    <row r="63" spans="2:7" ht="12.75">
      <c r="B63" s="302"/>
      <c r="C63" s="302"/>
      <c r="D63" s="302"/>
      <c r="E63" s="302"/>
      <c r="F63" s="302"/>
      <c r="G63" s="302"/>
    </row>
    <row r="64" spans="2:7" ht="12.75">
      <c r="B64" s="302"/>
      <c r="C64" s="302"/>
      <c r="D64" s="302"/>
      <c r="E64" s="302"/>
      <c r="F64" s="302"/>
      <c r="G64" s="302"/>
    </row>
    <row r="65" spans="2:7" ht="12.75">
      <c r="B65" s="302"/>
      <c r="C65" s="302"/>
      <c r="D65" s="302"/>
      <c r="E65" s="302"/>
      <c r="F65" s="302"/>
      <c r="G65" s="302"/>
    </row>
    <row r="66" spans="2:7" ht="12.75">
      <c r="B66" s="302"/>
      <c r="C66" s="302"/>
      <c r="D66" s="302"/>
      <c r="E66" s="302"/>
      <c r="F66" s="302"/>
      <c r="G66" s="302"/>
    </row>
    <row r="67" spans="2:7" ht="12.75">
      <c r="B67" s="302"/>
      <c r="C67" s="302"/>
      <c r="D67" s="302"/>
      <c r="E67" s="302"/>
      <c r="F67" s="302"/>
      <c r="G67" s="302"/>
    </row>
    <row r="68" spans="2:7" ht="12.75">
      <c r="B68" s="302"/>
      <c r="C68" s="302"/>
      <c r="D68" s="302"/>
      <c r="E68" s="302"/>
      <c r="F68" s="302"/>
      <c r="G68" s="302"/>
    </row>
    <row r="69" spans="2:7" ht="12.75">
      <c r="B69" s="302"/>
      <c r="C69" s="302"/>
      <c r="D69" s="302"/>
      <c r="E69" s="302"/>
      <c r="F69" s="302"/>
      <c r="G69" s="302"/>
    </row>
    <row r="70" spans="2:7" ht="12.75">
      <c r="B70" s="302"/>
      <c r="C70" s="302"/>
      <c r="D70" s="302"/>
      <c r="E70" s="302"/>
      <c r="F70" s="302"/>
      <c r="G70" s="302"/>
    </row>
    <row r="71" spans="2:7" ht="12.75">
      <c r="B71" s="302"/>
      <c r="C71" s="302"/>
      <c r="D71" s="302"/>
      <c r="E71" s="302"/>
      <c r="F71" s="302"/>
      <c r="G71" s="302"/>
    </row>
    <row r="72" spans="2:7" ht="12.75">
      <c r="B72" s="302"/>
      <c r="C72" s="302"/>
      <c r="D72" s="302"/>
      <c r="E72" s="302"/>
      <c r="F72" s="302"/>
      <c r="G72" s="302"/>
    </row>
    <row r="73" spans="2:7" ht="12.75">
      <c r="B73" s="302"/>
      <c r="C73" s="302"/>
      <c r="D73" s="302"/>
      <c r="E73" s="302"/>
      <c r="F73" s="302"/>
      <c r="G73" s="302"/>
    </row>
    <row r="74" spans="2:7" ht="12.75">
      <c r="B74" s="302"/>
      <c r="C74" s="302"/>
      <c r="D74" s="302"/>
      <c r="E74" s="302"/>
      <c r="F74" s="302"/>
      <c r="G74" s="302"/>
    </row>
    <row r="75" spans="2:7" ht="12.75">
      <c r="B75" s="302"/>
      <c r="C75" s="302"/>
      <c r="D75" s="302"/>
      <c r="E75" s="302"/>
      <c r="F75" s="302"/>
      <c r="G75" s="302"/>
    </row>
    <row r="76" spans="2:7" ht="12.75">
      <c r="B76" s="302"/>
      <c r="C76" s="302"/>
      <c r="D76" s="302"/>
      <c r="E76" s="302"/>
      <c r="F76" s="302"/>
      <c r="G76" s="302"/>
    </row>
    <row r="77" spans="2:7" ht="12.75">
      <c r="B77" s="302"/>
      <c r="C77" s="302"/>
      <c r="D77" s="302"/>
      <c r="E77" s="302"/>
      <c r="F77" s="302"/>
      <c r="G77" s="302"/>
    </row>
    <row r="78" spans="2:7" ht="12.75">
      <c r="B78" s="302"/>
      <c r="C78" s="302"/>
      <c r="D78" s="302"/>
      <c r="E78" s="302"/>
      <c r="F78" s="302"/>
      <c r="G78" s="302"/>
    </row>
    <row r="79" spans="2:7" ht="12.75">
      <c r="B79" s="302"/>
      <c r="C79" s="302"/>
      <c r="D79" s="302"/>
      <c r="E79" s="302"/>
      <c r="F79" s="302"/>
      <c r="G79" s="302"/>
    </row>
    <row r="80" spans="2:7" ht="12.75">
      <c r="B80" s="302"/>
      <c r="C80" s="302"/>
      <c r="D80" s="302"/>
      <c r="E80" s="302"/>
      <c r="F80" s="302"/>
      <c r="G80" s="302"/>
    </row>
    <row r="81" spans="2:7" ht="12.75">
      <c r="B81" s="302"/>
      <c r="C81" s="302"/>
      <c r="D81" s="302"/>
      <c r="E81" s="302"/>
      <c r="F81" s="302"/>
      <c r="G81" s="302"/>
    </row>
    <row r="82" spans="2:7" ht="12.75">
      <c r="B82" s="302"/>
      <c r="C82" s="302"/>
      <c r="D82" s="302"/>
      <c r="E82" s="302"/>
      <c r="F82" s="302"/>
      <c r="G82" s="302"/>
    </row>
    <row r="83" spans="2:7" ht="12.75">
      <c r="B83" s="302"/>
      <c r="C83" s="302"/>
      <c r="D83" s="302"/>
      <c r="E83" s="302"/>
      <c r="F83" s="302"/>
      <c r="G83" s="302"/>
    </row>
    <row r="84" spans="2:7" ht="12.75">
      <c r="B84" s="302"/>
      <c r="C84" s="302"/>
      <c r="D84" s="302"/>
      <c r="E84" s="302"/>
      <c r="F84" s="302"/>
      <c r="G84" s="302"/>
    </row>
    <row r="85" spans="2:7" ht="12.75">
      <c r="B85" s="302"/>
      <c r="C85" s="302"/>
      <c r="D85" s="302"/>
      <c r="E85" s="302"/>
      <c r="F85" s="302"/>
      <c r="G85" s="302"/>
    </row>
    <row r="86" spans="2:7" ht="12.75">
      <c r="B86" s="302"/>
      <c r="C86" s="302"/>
      <c r="D86" s="302"/>
      <c r="E86" s="302"/>
      <c r="F86" s="302"/>
      <c r="G86" s="302"/>
    </row>
    <row r="87" spans="2:7" ht="12.75">
      <c r="B87" s="302"/>
      <c r="C87" s="302"/>
      <c r="D87" s="302"/>
      <c r="E87" s="302"/>
      <c r="F87" s="302"/>
      <c r="G87" s="302"/>
    </row>
    <row r="88" spans="2:7" ht="12.75">
      <c r="B88" s="302"/>
      <c r="C88" s="302"/>
      <c r="D88" s="302"/>
      <c r="E88" s="302"/>
      <c r="F88" s="302"/>
      <c r="G88" s="302"/>
    </row>
    <row r="89" spans="2:7" ht="12.75">
      <c r="B89" s="302"/>
      <c r="C89" s="302"/>
      <c r="D89" s="302"/>
      <c r="E89" s="302"/>
      <c r="F89" s="302"/>
      <c r="G89" s="302"/>
    </row>
    <row r="90" spans="2:7" ht="12.75">
      <c r="B90" s="302"/>
      <c r="C90" s="302"/>
      <c r="D90" s="302"/>
      <c r="E90" s="302"/>
      <c r="F90" s="302"/>
      <c r="G90" s="302"/>
    </row>
    <row r="91" spans="2:7" ht="12.75">
      <c r="B91" s="302"/>
      <c r="C91" s="302"/>
      <c r="D91" s="302"/>
      <c r="E91" s="302"/>
      <c r="F91" s="302"/>
      <c r="G91" s="302"/>
    </row>
    <row r="92" spans="2:7" ht="12.75">
      <c r="B92" s="302"/>
      <c r="C92" s="302"/>
      <c r="D92" s="302"/>
      <c r="E92" s="302"/>
      <c r="F92" s="302"/>
      <c r="G92" s="302"/>
    </row>
    <row r="93" spans="2:7" ht="12.75">
      <c r="B93" s="302"/>
      <c r="C93" s="302"/>
      <c r="D93" s="302"/>
      <c r="E93" s="302"/>
      <c r="F93" s="302"/>
      <c r="G93" s="302"/>
    </row>
    <row r="94" spans="2:7" ht="12.75">
      <c r="B94" s="302"/>
      <c r="C94" s="302"/>
      <c r="D94" s="302"/>
      <c r="E94" s="302"/>
      <c r="F94" s="302"/>
      <c r="G94" s="302"/>
    </row>
    <row r="95" spans="2:7" ht="12.75">
      <c r="B95" s="302"/>
      <c r="C95" s="302"/>
      <c r="D95" s="302"/>
      <c r="E95" s="302"/>
      <c r="F95" s="302"/>
      <c r="G95" s="302"/>
    </row>
    <row r="96" spans="2:7" ht="12.75">
      <c r="B96" s="302"/>
      <c r="C96" s="302"/>
      <c r="D96" s="302"/>
      <c r="E96" s="302"/>
      <c r="F96" s="302"/>
      <c r="G96" s="302"/>
    </row>
    <row r="97" spans="2:7" ht="12.75">
      <c r="B97" s="302"/>
      <c r="C97" s="302"/>
      <c r="D97" s="302"/>
      <c r="E97" s="302"/>
      <c r="F97" s="302"/>
      <c r="G97" s="302"/>
    </row>
    <row r="98" spans="2:7" ht="12.75">
      <c r="B98" s="302"/>
      <c r="C98" s="302"/>
      <c r="D98" s="302"/>
      <c r="E98" s="302"/>
      <c r="F98" s="302"/>
      <c r="G98" s="302"/>
    </row>
    <row r="99" spans="2:7" ht="12.75">
      <c r="B99" s="302"/>
      <c r="C99" s="302"/>
      <c r="D99" s="302"/>
      <c r="E99" s="302"/>
      <c r="F99" s="302"/>
      <c r="G99" s="302"/>
    </row>
    <row r="100" spans="2:7" ht="12.75">
      <c r="B100" s="302"/>
      <c r="C100" s="302"/>
      <c r="D100" s="302"/>
      <c r="E100" s="302"/>
      <c r="F100" s="302"/>
      <c r="G100" s="302"/>
    </row>
    <row r="101" spans="2:7" ht="12.75">
      <c r="B101" s="302"/>
      <c r="C101" s="302"/>
      <c r="D101" s="302"/>
      <c r="E101" s="302"/>
      <c r="F101" s="302"/>
      <c r="G101" s="302"/>
    </row>
    <row r="102" spans="2:7" ht="12.75">
      <c r="B102" s="302"/>
      <c r="C102" s="302"/>
      <c r="D102" s="302"/>
      <c r="E102" s="302"/>
      <c r="F102" s="302"/>
      <c r="G102" s="302"/>
    </row>
    <row r="103" spans="2:7" ht="12.75">
      <c r="B103" s="302"/>
      <c r="C103" s="302"/>
      <c r="D103" s="302"/>
      <c r="E103" s="302"/>
      <c r="F103" s="302"/>
      <c r="G103" s="302"/>
    </row>
    <row r="104" spans="2:7" ht="12.75">
      <c r="B104" s="302"/>
      <c r="C104" s="302"/>
      <c r="D104" s="302"/>
      <c r="E104" s="302"/>
      <c r="F104" s="302"/>
      <c r="G104" s="302"/>
    </row>
    <row r="105" spans="2:7" ht="12.75">
      <c r="B105" s="302"/>
      <c r="C105" s="302"/>
      <c r="D105" s="302"/>
      <c r="E105" s="302"/>
      <c r="F105" s="302"/>
      <c r="G105" s="302"/>
    </row>
    <row r="106" spans="2:7" ht="12.75">
      <c r="B106" s="302"/>
      <c r="C106" s="302"/>
      <c r="D106" s="302"/>
      <c r="E106" s="302"/>
      <c r="F106" s="302"/>
      <c r="G106" s="302"/>
    </row>
    <row r="107" spans="2:7" ht="12.75">
      <c r="B107" s="302"/>
      <c r="C107" s="302"/>
      <c r="D107" s="302"/>
      <c r="E107" s="302"/>
      <c r="F107" s="302"/>
      <c r="G107" s="302"/>
    </row>
  </sheetData>
  <sheetProtection/>
  <mergeCells count="22">
    <mergeCell ref="A3:I3"/>
    <mergeCell ref="A4:H4"/>
    <mergeCell ref="E9:E10"/>
    <mergeCell ref="F9:F10"/>
    <mergeCell ref="G9:G10"/>
    <mergeCell ref="H9:H10"/>
    <mergeCell ref="I32:I33"/>
    <mergeCell ref="A1:I1"/>
    <mergeCell ref="H8:I8"/>
    <mergeCell ref="A5:H5"/>
    <mergeCell ref="A6:H6"/>
    <mergeCell ref="A7:I7"/>
    <mergeCell ref="A9:A10"/>
    <mergeCell ref="B9:D9"/>
    <mergeCell ref="I9:I10"/>
    <mergeCell ref="A2:I2"/>
    <mergeCell ref="G32:G33"/>
    <mergeCell ref="H32:H33"/>
    <mergeCell ref="A32:A33"/>
    <mergeCell ref="B32:D32"/>
    <mergeCell ref="E32:E33"/>
    <mergeCell ref="F32:F33"/>
  </mergeCells>
  <printOptions/>
  <pageMargins left="0.75" right="0.15" top="0.18" bottom="0.16" header="0.5" footer="0.22"/>
  <pageSetup horizontalDpi="600" verticalDpi="600" orientation="portrait" paperSize="9" scale="52" r:id="rId1"/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5" zoomScaleSheetLayoutView="75" zoomScalePageLayoutView="0" workbookViewId="0" topLeftCell="A1">
      <selection activeCell="D23" sqref="D23"/>
    </sheetView>
  </sheetViews>
  <sheetFormatPr defaultColWidth="9.00390625" defaultRowHeight="12.75"/>
  <cols>
    <col min="1" max="1" width="100.75390625" style="0" customWidth="1"/>
    <col min="2" max="2" width="13.375" style="0" customWidth="1"/>
    <col min="3" max="3" width="0" style="0" hidden="1" customWidth="1"/>
  </cols>
  <sheetData>
    <row r="1" spans="1:3" ht="15">
      <c r="A1" s="534" t="s">
        <v>579</v>
      </c>
      <c r="B1" s="534"/>
      <c r="C1" s="534"/>
    </row>
    <row r="2" spans="1:3" ht="15">
      <c r="A2" s="534" t="s">
        <v>367</v>
      </c>
      <c r="B2" s="534"/>
      <c r="C2" s="534"/>
    </row>
    <row r="3" spans="1:3" ht="15">
      <c r="A3" s="534" t="s">
        <v>44</v>
      </c>
      <c r="B3" s="534"/>
      <c r="C3" s="534"/>
    </row>
    <row r="4" spans="1:2" ht="15">
      <c r="A4" s="101"/>
      <c r="B4" s="101"/>
    </row>
    <row r="5" spans="1:4" ht="94.5" customHeight="1">
      <c r="A5" s="535" t="s">
        <v>764</v>
      </c>
      <c r="B5" s="535"/>
      <c r="C5" s="535"/>
      <c r="D5" s="171"/>
    </row>
    <row r="6" spans="1:3" ht="2.25" customHeight="1">
      <c r="A6" s="535"/>
      <c r="B6" s="535"/>
      <c r="C6" s="535"/>
    </row>
    <row r="7" ht="13.5" thickBot="1">
      <c r="B7" t="s">
        <v>761</v>
      </c>
    </row>
    <row r="8" spans="1:2" ht="17.25" thickBot="1">
      <c r="A8" s="272"/>
      <c r="B8" s="273" t="s">
        <v>765</v>
      </c>
    </row>
    <row r="9" spans="1:2" ht="18.75">
      <c r="A9" s="270" t="s">
        <v>338</v>
      </c>
      <c r="B9" s="271">
        <v>1348.5</v>
      </c>
    </row>
    <row r="10" spans="1:2" ht="37.5" customHeight="1">
      <c r="A10" s="268" t="s">
        <v>615</v>
      </c>
      <c r="B10" s="269">
        <v>262</v>
      </c>
    </row>
    <row r="11" spans="1:2" ht="38.25" thickBot="1">
      <c r="A11" s="274" t="s">
        <v>616</v>
      </c>
      <c r="B11" s="309">
        <v>67</v>
      </c>
    </row>
    <row r="12" spans="1:2" ht="75.75" hidden="1" thickBot="1">
      <c r="A12" s="308" t="s">
        <v>295</v>
      </c>
      <c r="B12" s="307"/>
    </row>
    <row r="13" spans="1:2" ht="19.5" thickBot="1">
      <c r="A13" s="275" t="s">
        <v>224</v>
      </c>
      <c r="B13" s="276">
        <f>B9+B10+B11+B12</f>
        <v>1677.5</v>
      </c>
    </row>
    <row r="14" spans="1:2" ht="12.75">
      <c r="A14" s="87"/>
      <c r="B14" s="87"/>
    </row>
    <row r="15" spans="1:2" ht="12.75">
      <c r="A15" s="87"/>
      <c r="B15" s="87"/>
    </row>
    <row r="16" spans="1:2" ht="12.75">
      <c r="A16" s="87"/>
      <c r="B16" s="87"/>
    </row>
    <row r="17" spans="1:2" ht="12.75">
      <c r="A17" s="87"/>
      <c r="B17" s="87"/>
    </row>
    <row r="18" spans="1:2" ht="12.75">
      <c r="A18" s="87"/>
      <c r="B18" s="87"/>
    </row>
    <row r="19" spans="1:2" ht="12.75">
      <c r="A19" s="87"/>
      <c r="B19" s="87"/>
    </row>
    <row r="20" spans="1:2" ht="12.75">
      <c r="A20" s="87"/>
      <c r="B20" s="87"/>
    </row>
    <row r="21" spans="1:2" ht="12.75">
      <c r="A21" s="87"/>
      <c r="B21" s="87"/>
    </row>
  </sheetData>
  <sheetProtection/>
  <mergeCells count="4">
    <mergeCell ref="A1:C1"/>
    <mergeCell ref="A3:C3"/>
    <mergeCell ref="A2:C2"/>
    <mergeCell ref="A5:C6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72.875" style="0" customWidth="1"/>
    <col min="2" max="2" width="12.375" style="0" customWidth="1"/>
    <col min="3" max="3" width="12.75390625" style="0" customWidth="1"/>
  </cols>
  <sheetData>
    <row r="1" spans="1:3" ht="15">
      <c r="A1" s="534" t="s">
        <v>326</v>
      </c>
      <c r="B1" s="534"/>
      <c r="C1" s="534"/>
    </row>
    <row r="2" spans="1:3" ht="15">
      <c r="A2" s="534" t="s">
        <v>367</v>
      </c>
      <c r="B2" s="534"/>
      <c r="C2" s="534"/>
    </row>
    <row r="3" spans="1:3" ht="15">
      <c r="A3" s="534" t="s">
        <v>44</v>
      </c>
      <c r="B3" s="534"/>
      <c r="C3" s="534"/>
    </row>
    <row r="4" ht="15">
      <c r="A4" s="101"/>
    </row>
    <row r="5" spans="1:3" ht="12.75">
      <c r="A5" s="536" t="s">
        <v>766</v>
      </c>
      <c r="B5" s="536"/>
      <c r="C5" s="536"/>
    </row>
    <row r="6" spans="1:3" ht="38.25" customHeight="1">
      <c r="A6" s="536"/>
      <c r="B6" s="536"/>
      <c r="C6" s="536"/>
    </row>
    <row r="8" ht="13.5" thickBot="1">
      <c r="C8" s="81" t="s">
        <v>220</v>
      </c>
    </row>
    <row r="9" spans="1:3" ht="17.25" thickBot="1">
      <c r="A9" s="272"/>
      <c r="B9" s="273" t="s">
        <v>767</v>
      </c>
      <c r="C9" s="277" t="s">
        <v>768</v>
      </c>
    </row>
    <row r="10" spans="1:3" ht="18.75">
      <c r="A10" s="270" t="s">
        <v>338</v>
      </c>
      <c r="B10" s="271">
        <v>1069.7</v>
      </c>
      <c r="C10" s="278">
        <v>920.3</v>
      </c>
    </row>
    <row r="11" spans="1:3" ht="39" customHeight="1" hidden="1">
      <c r="A11" s="268" t="s">
        <v>182</v>
      </c>
      <c r="B11" s="269"/>
      <c r="C11" s="279"/>
    </row>
    <row r="12" spans="1:3" ht="39.75" customHeight="1" thickBot="1">
      <c r="A12" s="274" t="s">
        <v>616</v>
      </c>
      <c r="B12" s="269">
        <v>69.2</v>
      </c>
      <c r="C12" s="279">
        <v>65.7</v>
      </c>
    </row>
    <row r="13" spans="1:3" ht="93" customHeight="1" hidden="1" thickBot="1">
      <c r="A13" s="308" t="s">
        <v>295</v>
      </c>
      <c r="B13" s="310"/>
      <c r="C13" s="311"/>
    </row>
    <row r="14" spans="1:3" ht="19.5" thickBot="1">
      <c r="A14" s="275" t="s">
        <v>224</v>
      </c>
      <c r="B14" s="280">
        <f>B10+B11+B12+B13</f>
        <v>1138.9</v>
      </c>
      <c r="C14" s="280">
        <f>C10+C11+C12+C13</f>
        <v>986</v>
      </c>
    </row>
  </sheetData>
  <sheetProtection/>
  <mergeCells count="4">
    <mergeCell ref="A1:C1"/>
    <mergeCell ref="A2:C2"/>
    <mergeCell ref="A3:C3"/>
    <mergeCell ref="A5:C6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83.375" style="0" customWidth="1"/>
    <col min="2" max="2" width="12.625" style="0" customWidth="1"/>
  </cols>
  <sheetData>
    <row r="1" spans="1:2" ht="15">
      <c r="A1" s="534" t="s">
        <v>580</v>
      </c>
      <c r="B1" s="534"/>
    </row>
    <row r="2" spans="1:2" ht="15">
      <c r="A2" s="534" t="s">
        <v>622</v>
      </c>
      <c r="B2" s="534"/>
    </row>
    <row r="3" spans="1:2" ht="15">
      <c r="A3" s="534" t="s">
        <v>44</v>
      </c>
      <c r="B3" s="534"/>
    </row>
    <row r="4" spans="1:2" ht="15">
      <c r="A4" s="101"/>
      <c r="B4" s="101"/>
    </row>
    <row r="5" spans="1:2" ht="28.5" customHeight="1">
      <c r="A5" s="537" t="s">
        <v>45</v>
      </c>
      <c r="B5" s="537"/>
    </row>
    <row r="6" spans="1:2" ht="12.75">
      <c r="A6" s="537"/>
      <c r="B6" s="537"/>
    </row>
    <row r="7" spans="1:2" ht="18">
      <c r="A7" s="82"/>
      <c r="B7" s="82"/>
    </row>
    <row r="8" spans="1:2" ht="18">
      <c r="A8" s="82"/>
      <c r="B8" s="306" t="s">
        <v>220</v>
      </c>
    </row>
    <row r="9" spans="1:2" ht="16.5">
      <c r="A9" s="83"/>
      <c r="B9" s="84" t="s">
        <v>328</v>
      </c>
    </row>
    <row r="10" spans="1:2" ht="37.5" hidden="1">
      <c r="A10" s="85" t="s">
        <v>52</v>
      </c>
      <c r="B10" s="84"/>
    </row>
    <row r="11" spans="1:2" ht="37.5" hidden="1">
      <c r="A11" s="85" t="s">
        <v>615</v>
      </c>
      <c r="B11" s="84"/>
    </row>
    <row r="12" spans="1:2" ht="37.5">
      <c r="A12" s="85" t="s">
        <v>368</v>
      </c>
      <c r="B12" s="98">
        <v>25.5</v>
      </c>
    </row>
    <row r="13" spans="1:2" ht="37.5" hidden="1">
      <c r="A13" s="85" t="s">
        <v>96</v>
      </c>
      <c r="B13" s="98"/>
    </row>
    <row r="14" spans="1:2" ht="37.5">
      <c r="A14" s="85" t="s">
        <v>97</v>
      </c>
      <c r="B14" s="98">
        <v>4</v>
      </c>
    </row>
    <row r="15" spans="1:2" ht="18.75">
      <c r="A15" s="86" t="s">
        <v>224</v>
      </c>
      <c r="B15" s="102">
        <f>B12+B13+B14</f>
        <v>29.5</v>
      </c>
    </row>
    <row r="16" spans="1:2" ht="12.75">
      <c r="A16" s="87"/>
      <c r="B16" s="87"/>
    </row>
    <row r="17" spans="1:2" ht="12.75">
      <c r="A17" s="87"/>
      <c r="B17" s="87"/>
    </row>
    <row r="18" spans="1:2" ht="12.75">
      <c r="A18" s="87"/>
      <c r="B18" s="87"/>
    </row>
    <row r="19" spans="1:2" ht="12.75">
      <c r="A19" s="87"/>
      <c r="B19" s="87"/>
    </row>
    <row r="20" spans="1:2" ht="12.75">
      <c r="A20" s="87"/>
      <c r="B20" s="87"/>
    </row>
    <row r="21" spans="1:2" ht="12.75">
      <c r="A21" s="87"/>
      <c r="B21" s="87"/>
    </row>
    <row r="22" spans="1:2" ht="12.75">
      <c r="A22" s="87"/>
      <c r="B22" s="87"/>
    </row>
    <row r="23" spans="1:2" ht="12.75">
      <c r="A23" s="87"/>
      <c r="B23" s="87"/>
    </row>
  </sheetData>
  <sheetProtection/>
  <mergeCells count="4">
    <mergeCell ref="A2:B2"/>
    <mergeCell ref="A1:B1"/>
    <mergeCell ref="A5:B6"/>
    <mergeCell ref="A3:B3"/>
  </mergeCells>
  <printOptions/>
  <pageMargins left="0.3" right="0.33" top="0.29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75" zoomScaleSheetLayoutView="75" zoomScalePageLayoutView="0" workbookViewId="0" topLeftCell="A1">
      <selection activeCell="A34" sqref="A34"/>
    </sheetView>
  </sheetViews>
  <sheetFormatPr defaultColWidth="9.00390625" defaultRowHeight="12.75"/>
  <cols>
    <col min="1" max="1" width="83.375" style="0" customWidth="1"/>
    <col min="2" max="2" width="12.625" style="0" customWidth="1"/>
    <col min="3" max="3" width="13.00390625" style="0" customWidth="1"/>
  </cols>
  <sheetData>
    <row r="1" spans="1:3" ht="15">
      <c r="A1" s="534" t="s">
        <v>327</v>
      </c>
      <c r="B1" s="534"/>
      <c r="C1" s="534"/>
    </row>
    <row r="2" spans="1:3" ht="15">
      <c r="A2" s="534" t="s">
        <v>622</v>
      </c>
      <c r="B2" s="534"/>
      <c r="C2" s="534"/>
    </row>
    <row r="3" spans="1:3" ht="15">
      <c r="A3" s="534" t="s">
        <v>46</v>
      </c>
      <c r="B3" s="534"/>
      <c r="C3" s="534"/>
    </row>
    <row r="4" spans="1:2" ht="15">
      <c r="A4" s="101"/>
      <c r="B4" s="101"/>
    </row>
    <row r="5" spans="1:3" ht="28.5" customHeight="1">
      <c r="A5" s="537" t="s">
        <v>330</v>
      </c>
      <c r="B5" s="537"/>
      <c r="C5" s="537"/>
    </row>
    <row r="6" spans="1:3" ht="12.75" customHeight="1">
      <c r="A6" s="537"/>
      <c r="B6" s="537"/>
      <c r="C6" s="537"/>
    </row>
    <row r="7" spans="1:3" ht="18">
      <c r="A7" s="82"/>
      <c r="B7" s="82"/>
      <c r="C7" s="106" t="s">
        <v>220</v>
      </c>
    </row>
    <row r="8" spans="1:3" ht="16.5">
      <c r="A8" s="83"/>
      <c r="B8" s="84" t="s">
        <v>770</v>
      </c>
      <c r="C8" s="84" t="s">
        <v>329</v>
      </c>
    </row>
    <row r="9" spans="1:3" ht="37.5" hidden="1">
      <c r="A9" s="85" t="s">
        <v>52</v>
      </c>
      <c r="B9" s="84"/>
      <c r="C9" s="84"/>
    </row>
    <row r="10" spans="1:3" ht="37.5" hidden="1">
      <c r="A10" s="85" t="s">
        <v>615</v>
      </c>
      <c r="B10" s="84"/>
      <c r="C10" s="84"/>
    </row>
    <row r="11" spans="1:3" ht="46.5" customHeight="1">
      <c r="A11" s="85" t="s">
        <v>368</v>
      </c>
      <c r="B11" s="98">
        <v>24</v>
      </c>
      <c r="C11" s="98">
        <v>24</v>
      </c>
    </row>
    <row r="12" spans="1:3" ht="46.5" customHeight="1" hidden="1">
      <c r="A12" s="85" t="s">
        <v>96</v>
      </c>
      <c r="B12" s="98"/>
      <c r="C12" s="98"/>
    </row>
    <row r="13" spans="1:3" ht="46.5" customHeight="1">
      <c r="A13" s="85" t="s">
        <v>97</v>
      </c>
      <c r="B13" s="98">
        <v>4</v>
      </c>
      <c r="C13" s="98">
        <v>4</v>
      </c>
    </row>
    <row r="14" spans="1:3" ht="18.75">
      <c r="A14" s="86" t="s">
        <v>224</v>
      </c>
      <c r="B14" s="117">
        <f>B11+B12+B13</f>
        <v>28</v>
      </c>
      <c r="C14" s="117">
        <f>C11+C12+C13</f>
        <v>28</v>
      </c>
    </row>
    <row r="15" spans="1:2" ht="12.75">
      <c r="A15" s="87"/>
      <c r="B15" s="87"/>
    </row>
    <row r="16" spans="1:2" ht="12.75">
      <c r="A16" s="87"/>
      <c r="B16" s="87"/>
    </row>
    <row r="17" spans="1:2" ht="12.75">
      <c r="A17" s="87"/>
      <c r="B17" s="87"/>
    </row>
    <row r="18" spans="1:2" ht="12.75">
      <c r="A18" s="87"/>
      <c r="B18" s="87"/>
    </row>
    <row r="19" spans="1:2" ht="12.75">
      <c r="A19" s="87"/>
      <c r="B19" s="87"/>
    </row>
    <row r="20" spans="1:2" ht="12.75">
      <c r="A20" s="87"/>
      <c r="B20" s="87"/>
    </row>
    <row r="21" spans="1:2" ht="12.75">
      <c r="A21" s="87"/>
      <c r="B21" s="87"/>
    </row>
    <row r="22" spans="1:2" ht="12.75">
      <c r="A22" s="87"/>
      <c r="B22" s="87"/>
    </row>
  </sheetData>
  <sheetProtection/>
  <mergeCells count="4">
    <mergeCell ref="A1:C1"/>
    <mergeCell ref="A2:C2"/>
    <mergeCell ref="A3:C3"/>
    <mergeCell ref="A5:C6"/>
  </mergeCells>
  <printOptions/>
  <pageMargins left="0.75" right="0.17" top="0.51" bottom="1" header="0.5" footer="0.5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16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4" max="4" width="10.625" style="0" customWidth="1"/>
    <col min="5" max="5" width="14.00390625" style="0" customWidth="1"/>
    <col min="6" max="6" width="10.875" style="0" customWidth="1"/>
    <col min="8" max="8" width="2.00390625" style="0" customWidth="1"/>
  </cols>
  <sheetData>
    <row r="1" spans="1:9" ht="12.75">
      <c r="A1" s="399"/>
      <c r="B1" s="399"/>
      <c r="C1" s="399"/>
      <c r="D1" s="399"/>
      <c r="E1" s="399"/>
      <c r="F1" s="399"/>
      <c r="G1" s="509" t="s">
        <v>40</v>
      </c>
      <c r="H1" s="509"/>
      <c r="I1" s="509"/>
    </row>
    <row r="2" spans="1:9" ht="12.75">
      <c r="A2" s="399"/>
      <c r="B2" s="399"/>
      <c r="C2" s="509" t="s">
        <v>261</v>
      </c>
      <c r="D2" s="509"/>
      <c r="E2" s="509"/>
      <c r="F2" s="509"/>
      <c r="G2" s="509"/>
      <c r="H2" s="509"/>
      <c r="I2" s="509"/>
    </row>
    <row r="3" spans="1:10" ht="12.75">
      <c r="A3" s="400" t="s">
        <v>672</v>
      </c>
      <c r="B3" s="509" t="s">
        <v>673</v>
      </c>
      <c r="C3" s="509"/>
      <c r="D3" s="509"/>
      <c r="E3" s="509"/>
      <c r="F3" s="509"/>
      <c r="G3" s="509"/>
      <c r="H3" s="509"/>
      <c r="I3" s="509"/>
      <c r="J3" s="376"/>
    </row>
    <row r="5" spans="1:9" ht="12.75">
      <c r="A5" s="399"/>
      <c r="B5" s="399"/>
      <c r="C5" s="399"/>
      <c r="D5" s="399"/>
      <c r="E5" s="399"/>
      <c r="F5" s="399"/>
      <c r="G5" s="399"/>
      <c r="H5" s="399"/>
      <c r="I5" s="399"/>
    </row>
    <row r="6" spans="1:9" ht="14.25">
      <c r="A6" s="538" t="s">
        <v>674</v>
      </c>
      <c r="B6" s="538"/>
      <c r="C6" s="538"/>
      <c r="D6" s="538"/>
      <c r="E6" s="538"/>
      <c r="F6" s="538"/>
      <c r="G6" s="538"/>
      <c r="H6" s="538"/>
      <c r="I6" s="538"/>
    </row>
    <row r="7" spans="1:9" ht="14.25">
      <c r="A7" s="538" t="s">
        <v>229</v>
      </c>
      <c r="B7" s="538"/>
      <c r="C7" s="538"/>
      <c r="D7" s="538"/>
      <c r="E7" s="538"/>
      <c r="F7" s="538"/>
      <c r="G7" s="538"/>
      <c r="H7" s="538"/>
      <c r="I7" s="538"/>
    </row>
    <row r="8" spans="1:9" ht="12.75">
      <c r="A8" s="399"/>
      <c r="B8" s="399"/>
      <c r="C8" s="399"/>
      <c r="D8" s="399"/>
      <c r="E8" s="399"/>
      <c r="F8" s="399"/>
      <c r="G8" s="399"/>
      <c r="H8" s="399"/>
      <c r="I8" s="399"/>
    </row>
    <row r="9" spans="1:9" ht="12.75">
      <c r="A9" s="539" t="s">
        <v>675</v>
      </c>
      <c r="B9" s="540" t="s">
        <v>676</v>
      </c>
      <c r="C9" s="540"/>
      <c r="D9" s="540"/>
      <c r="E9" s="539" t="s">
        <v>222</v>
      </c>
      <c r="F9" s="539" t="s">
        <v>223</v>
      </c>
      <c r="G9" s="539"/>
      <c r="H9" s="539"/>
      <c r="I9" s="539" t="s">
        <v>677</v>
      </c>
    </row>
    <row r="10" spans="1:9" ht="12.75">
      <c r="A10" s="539"/>
      <c r="B10" s="540"/>
      <c r="C10" s="540"/>
      <c r="D10" s="540"/>
      <c r="E10" s="539"/>
      <c r="F10" s="539"/>
      <c r="G10" s="539"/>
      <c r="H10" s="539"/>
      <c r="I10" s="539"/>
    </row>
    <row r="11" spans="1:9" ht="55.5" customHeight="1">
      <c r="A11" s="539"/>
      <c r="B11" s="540"/>
      <c r="C11" s="540"/>
      <c r="D11" s="540"/>
      <c r="E11" s="539"/>
      <c r="F11" s="539"/>
      <c r="G11" s="539"/>
      <c r="H11" s="539"/>
      <c r="I11" s="539"/>
    </row>
    <row r="12" spans="1:9" ht="12.75">
      <c r="A12" s="541">
        <v>1</v>
      </c>
      <c r="B12" s="540" t="s">
        <v>678</v>
      </c>
      <c r="C12" s="540"/>
      <c r="D12" s="540"/>
      <c r="E12" s="541">
        <v>909</v>
      </c>
      <c r="F12" s="544" t="s">
        <v>636</v>
      </c>
      <c r="G12" s="544"/>
      <c r="H12" s="544"/>
      <c r="I12" s="542">
        <v>75.6</v>
      </c>
    </row>
    <row r="13" spans="1:9" ht="12.75">
      <c r="A13" s="541"/>
      <c r="B13" s="540"/>
      <c r="C13" s="540"/>
      <c r="D13" s="540"/>
      <c r="E13" s="541"/>
      <c r="F13" s="544"/>
      <c r="G13" s="544"/>
      <c r="H13" s="544"/>
      <c r="I13" s="542"/>
    </row>
    <row r="14" spans="1:9" ht="12.75">
      <c r="A14" s="541"/>
      <c r="B14" s="540"/>
      <c r="C14" s="540"/>
      <c r="D14" s="540"/>
      <c r="E14" s="541"/>
      <c r="F14" s="544"/>
      <c r="G14" s="544"/>
      <c r="H14" s="544"/>
      <c r="I14" s="542"/>
    </row>
    <row r="15" spans="1:9" ht="12.75">
      <c r="A15" s="401" t="s">
        <v>679</v>
      </c>
      <c r="B15" s="543"/>
      <c r="C15" s="543"/>
      <c r="D15" s="543"/>
      <c r="E15" s="402"/>
      <c r="F15" s="543"/>
      <c r="G15" s="543"/>
      <c r="H15" s="543"/>
      <c r="I15" s="403">
        <f>I12</f>
        <v>75.6</v>
      </c>
    </row>
    <row r="16" spans="1:9" ht="12.75">
      <c r="A16" s="399"/>
      <c r="B16" s="399"/>
      <c r="C16" s="399"/>
      <c r="D16" s="399"/>
      <c r="E16" s="399"/>
      <c r="F16" s="399"/>
      <c r="G16" s="399"/>
      <c r="H16" s="399"/>
      <c r="I16" s="399"/>
    </row>
    <row r="17" spans="1:9" ht="12.75">
      <c r="A17" s="399"/>
      <c r="B17" s="399"/>
      <c r="C17" s="399"/>
      <c r="D17" s="399"/>
      <c r="E17" s="399"/>
      <c r="F17" s="399"/>
      <c r="G17" s="399"/>
      <c r="H17" s="399"/>
      <c r="I17" s="399"/>
    </row>
    <row r="18" spans="1:9" ht="12.75">
      <c r="A18" s="399"/>
      <c r="B18" s="399"/>
      <c r="C18" s="399"/>
      <c r="D18" s="399"/>
      <c r="E18" s="399"/>
      <c r="F18" s="399"/>
      <c r="G18" s="399"/>
      <c r="H18" s="399"/>
      <c r="I18" s="399"/>
    </row>
    <row r="19" spans="1:9" ht="12.75">
      <c r="A19" s="399"/>
      <c r="B19" s="399"/>
      <c r="C19" s="399"/>
      <c r="D19" s="399"/>
      <c r="E19" s="399"/>
      <c r="F19" s="399"/>
      <c r="G19" s="399"/>
      <c r="H19" s="399"/>
      <c r="I19" s="399"/>
    </row>
    <row r="20" spans="1:9" ht="12.75">
      <c r="A20" s="399"/>
      <c r="B20" s="399"/>
      <c r="C20" s="399"/>
      <c r="D20" s="399"/>
      <c r="E20" s="399"/>
      <c r="F20" s="399"/>
      <c r="G20" s="399"/>
      <c r="H20" s="399"/>
      <c r="I20" s="399"/>
    </row>
    <row r="21" spans="1:9" ht="12.75">
      <c r="A21" s="399"/>
      <c r="B21" s="399"/>
      <c r="C21" s="399"/>
      <c r="D21" s="399"/>
      <c r="E21" s="399"/>
      <c r="F21" s="399"/>
      <c r="G21" s="399"/>
      <c r="H21" s="399"/>
      <c r="I21" s="399"/>
    </row>
    <row r="22" spans="1:9" ht="12.75">
      <c r="A22" s="399"/>
      <c r="B22" s="399"/>
      <c r="C22" s="399"/>
      <c r="D22" s="399"/>
      <c r="E22" s="399"/>
      <c r="F22" s="399"/>
      <c r="G22" s="399"/>
      <c r="H22" s="399"/>
      <c r="I22" s="399"/>
    </row>
    <row r="23" spans="1:9" ht="12.75">
      <c r="A23" s="399"/>
      <c r="B23" s="399"/>
      <c r="C23" s="399"/>
      <c r="D23" s="399"/>
      <c r="E23" s="399"/>
      <c r="F23" s="399"/>
      <c r="G23" s="399"/>
      <c r="H23" s="399"/>
      <c r="I23" s="399"/>
    </row>
    <row r="24" spans="1:9" ht="12.75">
      <c r="A24" s="399"/>
      <c r="B24" s="399"/>
      <c r="C24" s="399"/>
      <c r="D24" s="399"/>
      <c r="E24" s="399"/>
      <c r="F24" s="399"/>
      <c r="G24" s="399"/>
      <c r="H24" s="399"/>
      <c r="I24" s="399"/>
    </row>
    <row r="25" spans="1:9" ht="12.75">
      <c r="A25" s="399"/>
      <c r="B25" s="399"/>
      <c r="C25" s="399"/>
      <c r="D25" s="399"/>
      <c r="E25" s="399"/>
      <c r="F25" s="399"/>
      <c r="G25" s="399"/>
      <c r="H25" s="399"/>
      <c r="I25" s="399"/>
    </row>
    <row r="26" spans="1:9" ht="12.75">
      <c r="A26" s="399"/>
      <c r="B26" s="399"/>
      <c r="C26" s="399"/>
      <c r="D26" s="399"/>
      <c r="E26" s="399"/>
      <c r="F26" s="399"/>
      <c r="G26" s="399"/>
      <c r="H26" s="399"/>
      <c r="I26" s="399"/>
    </row>
    <row r="27" spans="1:9" ht="12.75">
      <c r="A27" s="399"/>
      <c r="B27" s="399"/>
      <c r="C27" s="399"/>
      <c r="D27" s="399"/>
      <c r="E27" s="399"/>
      <c r="F27" s="399"/>
      <c r="G27" s="399"/>
      <c r="H27" s="399"/>
      <c r="I27" s="399"/>
    </row>
    <row r="28" spans="1:9" ht="12.75">
      <c r="A28" s="399"/>
      <c r="B28" s="399"/>
      <c r="C28" s="399"/>
      <c r="D28" s="399"/>
      <c r="E28" s="399"/>
      <c r="F28" s="399"/>
      <c r="G28" s="399"/>
      <c r="H28" s="399"/>
      <c r="I28" s="399"/>
    </row>
    <row r="29" spans="1:9" ht="12.75">
      <c r="A29" s="399"/>
      <c r="B29" s="399"/>
      <c r="C29" s="399"/>
      <c r="D29" s="399"/>
      <c r="E29" s="399"/>
      <c r="F29" s="399"/>
      <c r="G29" s="399"/>
      <c r="H29" s="399"/>
      <c r="I29" s="399"/>
    </row>
    <row r="30" spans="1:9" ht="12.75">
      <c r="A30" s="399"/>
      <c r="B30" s="399"/>
      <c r="C30" s="399"/>
      <c r="D30" s="399"/>
      <c r="E30" s="399"/>
      <c r="F30" s="399"/>
      <c r="G30" s="399"/>
      <c r="H30" s="399"/>
      <c r="I30" s="399"/>
    </row>
    <row r="31" spans="1:9" ht="12.75">
      <c r="A31" s="399"/>
      <c r="B31" s="399"/>
      <c r="C31" s="399"/>
      <c r="D31" s="399"/>
      <c r="E31" s="399"/>
      <c r="F31" s="399"/>
      <c r="G31" s="399"/>
      <c r="H31" s="399"/>
      <c r="I31" s="399"/>
    </row>
    <row r="32" spans="1:9" ht="12.75">
      <c r="A32" s="399"/>
      <c r="B32" s="399"/>
      <c r="C32" s="399"/>
      <c r="D32" s="399"/>
      <c r="E32" s="399"/>
      <c r="F32" s="399"/>
      <c r="G32" s="399"/>
      <c r="H32" s="399"/>
      <c r="I32" s="399"/>
    </row>
    <row r="33" spans="1:9" ht="12.75">
      <c r="A33" s="399"/>
      <c r="B33" s="399"/>
      <c r="C33" s="399"/>
      <c r="D33" s="399"/>
      <c r="E33" s="399"/>
      <c r="F33" s="399"/>
      <c r="G33" s="399"/>
      <c r="H33" s="399"/>
      <c r="I33" s="399"/>
    </row>
    <row r="34" spans="1:9" ht="12.75">
      <c r="A34" s="399"/>
      <c r="B34" s="399"/>
      <c r="C34" s="399"/>
      <c r="D34" s="399"/>
      <c r="E34" s="399"/>
      <c r="F34" s="399"/>
      <c r="G34" s="399"/>
      <c r="H34" s="399"/>
      <c r="I34" s="399"/>
    </row>
    <row r="35" spans="1:9" ht="12.75">
      <c r="A35" s="399"/>
      <c r="B35" s="399"/>
      <c r="C35" s="399"/>
      <c r="D35" s="399"/>
      <c r="E35" s="399"/>
      <c r="F35" s="399"/>
      <c r="G35" s="399"/>
      <c r="H35" s="399"/>
      <c r="I35" s="399"/>
    </row>
    <row r="36" spans="1:9" ht="12.75">
      <c r="A36" s="399"/>
      <c r="B36" s="399"/>
      <c r="C36" s="399"/>
      <c r="D36" s="399"/>
      <c r="E36" s="399"/>
      <c r="F36" s="399"/>
      <c r="G36" s="399"/>
      <c r="H36" s="399"/>
      <c r="I36" s="399"/>
    </row>
    <row r="37" spans="1:9" ht="12.75">
      <c r="A37" s="399"/>
      <c r="B37" s="399"/>
      <c r="C37" s="399"/>
      <c r="D37" s="399"/>
      <c r="E37" s="399"/>
      <c r="F37" s="399"/>
      <c r="G37" s="399"/>
      <c r="H37" s="399"/>
      <c r="I37" s="399"/>
    </row>
    <row r="38" spans="1:9" ht="12.75">
      <c r="A38" s="399"/>
      <c r="B38" s="399"/>
      <c r="C38" s="399"/>
      <c r="D38" s="399"/>
      <c r="E38" s="399"/>
      <c r="F38" s="399"/>
      <c r="G38" s="399"/>
      <c r="H38" s="399"/>
      <c r="I38" s="399"/>
    </row>
    <row r="39" spans="1:9" ht="12.75">
      <c r="A39" s="399"/>
      <c r="B39" s="399"/>
      <c r="C39" s="399"/>
      <c r="D39" s="399"/>
      <c r="E39" s="399"/>
      <c r="F39" s="399"/>
      <c r="G39" s="399"/>
      <c r="H39" s="399"/>
      <c r="I39" s="399"/>
    </row>
    <row r="40" spans="1:9" ht="12.75">
      <c r="A40" s="399"/>
      <c r="B40" s="399"/>
      <c r="C40" s="399"/>
      <c r="D40" s="399"/>
      <c r="E40" s="399"/>
      <c r="F40" s="399"/>
      <c r="G40" s="399"/>
      <c r="H40" s="399"/>
      <c r="I40" s="399"/>
    </row>
    <row r="41" spans="1:9" ht="12.75">
      <c r="A41" s="399"/>
      <c r="B41" s="399"/>
      <c r="C41" s="399"/>
      <c r="D41" s="399"/>
      <c r="E41" s="399"/>
      <c r="F41" s="399"/>
      <c r="G41" s="399"/>
      <c r="H41" s="399"/>
      <c r="I41" s="399"/>
    </row>
    <row r="42" spans="1:9" ht="12.75">
      <c r="A42" s="399"/>
      <c r="B42" s="399"/>
      <c r="C42" s="399"/>
      <c r="D42" s="399"/>
      <c r="E42" s="399"/>
      <c r="F42" s="399"/>
      <c r="G42" s="399"/>
      <c r="H42" s="399"/>
      <c r="I42" s="399"/>
    </row>
    <row r="43" spans="1:9" ht="12.75">
      <c r="A43" s="399"/>
      <c r="B43" s="399"/>
      <c r="C43" s="399"/>
      <c r="D43" s="399"/>
      <c r="E43" s="399"/>
      <c r="F43" s="399"/>
      <c r="G43" s="399"/>
      <c r="H43" s="399"/>
      <c r="I43" s="399"/>
    </row>
    <row r="44" spans="1:9" ht="12.75">
      <c r="A44" s="399"/>
      <c r="B44" s="399"/>
      <c r="C44" s="399"/>
      <c r="D44" s="399"/>
      <c r="E44" s="399"/>
      <c r="F44" s="399"/>
      <c r="G44" s="399"/>
      <c r="H44" s="399"/>
      <c r="I44" s="399"/>
    </row>
    <row r="45" spans="1:9" ht="12.75">
      <c r="A45" s="399"/>
      <c r="B45" s="399"/>
      <c r="C45" s="399"/>
      <c r="D45" s="399"/>
      <c r="E45" s="399"/>
      <c r="F45" s="399"/>
      <c r="G45" s="399"/>
      <c r="H45" s="399"/>
      <c r="I45" s="399"/>
    </row>
    <row r="46" spans="1:9" ht="12.75">
      <c r="A46" s="399"/>
      <c r="B46" s="399"/>
      <c r="C46" s="399"/>
      <c r="D46" s="399"/>
      <c r="E46" s="399"/>
      <c r="F46" s="399"/>
      <c r="G46" s="399"/>
      <c r="H46" s="399"/>
      <c r="I46" s="399"/>
    </row>
    <row r="47" spans="1:9" ht="12.75">
      <c r="A47" s="399"/>
      <c r="B47" s="399"/>
      <c r="C47" s="399"/>
      <c r="D47" s="399"/>
      <c r="E47" s="399"/>
      <c r="F47" s="399"/>
      <c r="G47" s="399"/>
      <c r="H47" s="399"/>
      <c r="I47" s="399"/>
    </row>
    <row r="48" spans="1:9" ht="12.75">
      <c r="A48" s="399"/>
      <c r="B48" s="399"/>
      <c r="C48" s="399"/>
      <c r="D48" s="399"/>
      <c r="E48" s="399"/>
      <c r="F48" s="399"/>
      <c r="G48" s="399"/>
      <c r="H48" s="399"/>
      <c r="I48" s="399"/>
    </row>
    <row r="49" spans="1:9" ht="12.75">
      <c r="A49" s="399"/>
      <c r="B49" s="399"/>
      <c r="C49" s="399"/>
      <c r="D49" s="399"/>
      <c r="E49" s="399"/>
      <c r="F49" s="399"/>
      <c r="G49" s="399"/>
      <c r="H49" s="399"/>
      <c r="I49" s="399"/>
    </row>
    <row r="50" spans="1:9" ht="12.75">
      <c r="A50" s="399"/>
      <c r="B50" s="399"/>
      <c r="C50" s="399"/>
      <c r="D50" s="399"/>
      <c r="E50" s="399"/>
      <c r="F50" s="399"/>
      <c r="G50" s="399"/>
      <c r="H50" s="399"/>
      <c r="I50" s="399"/>
    </row>
    <row r="51" spans="1:9" ht="12.75">
      <c r="A51" s="399"/>
      <c r="B51" s="399"/>
      <c r="C51" s="399"/>
      <c r="D51" s="399"/>
      <c r="E51" s="399"/>
      <c r="F51" s="399"/>
      <c r="G51" s="399"/>
      <c r="H51" s="399"/>
      <c r="I51" s="399"/>
    </row>
    <row r="52" spans="1:9" ht="12.75">
      <c r="A52" s="399"/>
      <c r="B52" s="399"/>
      <c r="C52" s="399"/>
      <c r="D52" s="399"/>
      <c r="E52" s="399"/>
      <c r="F52" s="399"/>
      <c r="G52" s="399"/>
      <c r="H52" s="399"/>
      <c r="I52" s="399"/>
    </row>
    <row r="53" spans="1:9" ht="12.75">
      <c r="A53" s="399"/>
      <c r="B53" s="399"/>
      <c r="C53" s="399"/>
      <c r="D53" s="399"/>
      <c r="E53" s="399"/>
      <c r="F53" s="399"/>
      <c r="G53" s="399"/>
      <c r="H53" s="399"/>
      <c r="I53" s="399"/>
    </row>
    <row r="54" spans="1:9" ht="12.75">
      <c r="A54" s="399"/>
      <c r="B54" s="399"/>
      <c r="C54" s="399"/>
      <c r="D54" s="399"/>
      <c r="E54" s="399"/>
      <c r="F54" s="399"/>
      <c r="G54" s="399"/>
      <c r="H54" s="399"/>
      <c r="I54" s="399"/>
    </row>
    <row r="55" spans="1:9" ht="12.75">
      <c r="A55" s="399"/>
      <c r="B55" s="399"/>
      <c r="C55" s="399"/>
      <c r="D55" s="399"/>
      <c r="E55" s="399"/>
      <c r="F55" s="399"/>
      <c r="G55" s="399"/>
      <c r="H55" s="399"/>
      <c r="I55" s="399"/>
    </row>
    <row r="56" spans="1:9" ht="12.75">
      <c r="A56" s="399"/>
      <c r="B56" s="399"/>
      <c r="C56" s="399"/>
      <c r="D56" s="399"/>
      <c r="E56" s="399"/>
      <c r="F56" s="399"/>
      <c r="G56" s="399"/>
      <c r="H56" s="399"/>
      <c r="I56" s="399"/>
    </row>
    <row r="57" spans="1:9" ht="12.75">
      <c r="A57" s="399"/>
      <c r="B57" s="399"/>
      <c r="C57" s="399"/>
      <c r="D57" s="399"/>
      <c r="E57" s="399"/>
      <c r="F57" s="399"/>
      <c r="G57" s="399"/>
      <c r="H57" s="399"/>
      <c r="I57" s="399"/>
    </row>
    <row r="58" spans="1:9" ht="12.75">
      <c r="A58" s="399"/>
      <c r="B58" s="399"/>
      <c r="C58" s="399"/>
      <c r="D58" s="399"/>
      <c r="E58" s="399"/>
      <c r="F58" s="399"/>
      <c r="G58" s="399"/>
      <c r="H58" s="399"/>
      <c r="I58" s="399"/>
    </row>
    <row r="59" spans="1:9" ht="12.75">
      <c r="A59" s="399"/>
      <c r="B59" s="399"/>
      <c r="C59" s="399"/>
      <c r="D59" s="399"/>
      <c r="E59" s="399"/>
      <c r="F59" s="399"/>
      <c r="G59" s="399"/>
      <c r="H59" s="399"/>
      <c r="I59" s="399"/>
    </row>
    <row r="60" spans="1:9" ht="12.75">
      <c r="A60" s="399"/>
      <c r="B60" s="399"/>
      <c r="C60" s="399"/>
      <c r="D60" s="399"/>
      <c r="E60" s="399"/>
      <c r="F60" s="399"/>
      <c r="G60" s="399"/>
      <c r="H60" s="399"/>
      <c r="I60" s="399"/>
    </row>
    <row r="61" spans="1:9" ht="12.75">
      <c r="A61" s="399"/>
      <c r="B61" s="399"/>
      <c r="C61" s="399"/>
      <c r="D61" s="399"/>
      <c r="E61" s="399"/>
      <c r="F61" s="399"/>
      <c r="G61" s="399"/>
      <c r="H61" s="399"/>
      <c r="I61" s="399"/>
    </row>
    <row r="62" spans="1:9" ht="12.75">
      <c r="A62" s="399"/>
      <c r="B62" s="399"/>
      <c r="C62" s="399"/>
      <c r="D62" s="399"/>
      <c r="E62" s="399"/>
      <c r="F62" s="399"/>
      <c r="G62" s="399"/>
      <c r="H62" s="399"/>
      <c r="I62" s="399"/>
    </row>
    <row r="63" spans="1:9" ht="12.75">
      <c r="A63" s="399"/>
      <c r="B63" s="399"/>
      <c r="C63" s="399"/>
      <c r="D63" s="399"/>
      <c r="E63" s="399"/>
      <c r="F63" s="399"/>
      <c r="G63" s="399"/>
      <c r="H63" s="399"/>
      <c r="I63" s="399"/>
    </row>
    <row r="64" spans="1:9" ht="12.75">
      <c r="A64" s="399"/>
      <c r="B64" s="399"/>
      <c r="C64" s="399"/>
      <c r="D64" s="399"/>
      <c r="E64" s="399"/>
      <c r="F64" s="399"/>
      <c r="G64" s="399"/>
      <c r="H64" s="399"/>
      <c r="I64" s="399"/>
    </row>
    <row r="65" spans="1:9" ht="12.75">
      <c r="A65" s="399"/>
      <c r="B65" s="399"/>
      <c r="C65" s="399"/>
      <c r="D65" s="399"/>
      <c r="E65" s="399"/>
      <c r="F65" s="399"/>
      <c r="G65" s="399"/>
      <c r="H65" s="399"/>
      <c r="I65" s="399"/>
    </row>
    <row r="66" spans="1:9" ht="12.75">
      <c r="A66" s="399"/>
      <c r="B66" s="399"/>
      <c r="C66" s="399"/>
      <c r="D66" s="399"/>
      <c r="E66" s="399"/>
      <c r="F66" s="399"/>
      <c r="G66" s="399"/>
      <c r="H66" s="399"/>
      <c r="I66" s="399"/>
    </row>
    <row r="67" spans="1:9" ht="12.75">
      <c r="A67" s="399"/>
      <c r="B67" s="399"/>
      <c r="C67" s="399"/>
      <c r="D67" s="399"/>
      <c r="E67" s="399"/>
      <c r="F67" s="399"/>
      <c r="G67" s="399"/>
      <c r="H67" s="399"/>
      <c r="I67" s="399"/>
    </row>
    <row r="68" spans="1:9" ht="12.75">
      <c r="A68" s="399"/>
      <c r="B68" s="399"/>
      <c r="C68" s="399"/>
      <c r="D68" s="399"/>
      <c r="E68" s="399"/>
      <c r="F68" s="399"/>
      <c r="G68" s="399"/>
      <c r="H68" s="399"/>
      <c r="I68" s="399"/>
    </row>
    <row r="69" spans="1:9" ht="12.75">
      <c r="A69" s="399"/>
      <c r="B69" s="399"/>
      <c r="C69" s="399"/>
      <c r="D69" s="399"/>
      <c r="E69" s="399"/>
      <c r="F69" s="399"/>
      <c r="G69" s="399"/>
      <c r="H69" s="399"/>
      <c r="I69" s="399"/>
    </row>
    <row r="70" spans="1:9" ht="12.75">
      <c r="A70" s="399"/>
      <c r="B70" s="399"/>
      <c r="C70" s="399"/>
      <c r="D70" s="399"/>
      <c r="E70" s="399"/>
      <c r="F70" s="399"/>
      <c r="G70" s="399"/>
      <c r="H70" s="399"/>
      <c r="I70" s="399"/>
    </row>
    <row r="71" spans="1:9" ht="12.75">
      <c r="A71" s="399"/>
      <c r="B71" s="399"/>
      <c r="C71" s="399"/>
      <c r="D71" s="399"/>
      <c r="E71" s="399"/>
      <c r="F71" s="399"/>
      <c r="G71" s="399"/>
      <c r="H71" s="399"/>
      <c r="I71" s="399"/>
    </row>
    <row r="72" spans="1:9" ht="12.75">
      <c r="A72" s="399"/>
      <c r="B72" s="399"/>
      <c r="C72" s="399"/>
      <c r="D72" s="399"/>
      <c r="E72" s="399"/>
      <c r="F72" s="399"/>
      <c r="G72" s="399"/>
      <c r="H72" s="399"/>
      <c r="I72" s="399"/>
    </row>
    <row r="73" spans="1:9" ht="12.75">
      <c r="A73" s="399"/>
      <c r="B73" s="399"/>
      <c r="C73" s="399"/>
      <c r="D73" s="399"/>
      <c r="E73" s="399"/>
      <c r="F73" s="399"/>
      <c r="G73" s="399"/>
      <c r="H73" s="399"/>
      <c r="I73" s="399"/>
    </row>
    <row r="74" spans="1:9" ht="12.75">
      <c r="A74" s="399"/>
      <c r="B74" s="399"/>
      <c r="C74" s="399"/>
      <c r="D74" s="399"/>
      <c r="E74" s="399"/>
      <c r="F74" s="399"/>
      <c r="G74" s="399"/>
      <c r="H74" s="399"/>
      <c r="I74" s="399"/>
    </row>
    <row r="75" spans="1:9" ht="12.75">
      <c r="A75" s="399"/>
      <c r="B75" s="399"/>
      <c r="C75" s="399"/>
      <c r="D75" s="399"/>
      <c r="E75" s="399"/>
      <c r="F75" s="399"/>
      <c r="G75" s="399"/>
      <c r="H75" s="399"/>
      <c r="I75" s="399"/>
    </row>
    <row r="76" spans="1:9" ht="12.75">
      <c r="A76" s="399"/>
      <c r="B76" s="399"/>
      <c r="C76" s="399"/>
      <c r="D76" s="399"/>
      <c r="E76" s="399"/>
      <c r="F76" s="399"/>
      <c r="G76" s="399"/>
      <c r="H76" s="399"/>
      <c r="I76" s="399"/>
    </row>
    <row r="77" spans="1:9" ht="12.75">
      <c r="A77" s="399"/>
      <c r="B77" s="399"/>
      <c r="C77" s="399"/>
      <c r="D77" s="399"/>
      <c r="E77" s="399"/>
      <c r="F77" s="399"/>
      <c r="G77" s="399"/>
      <c r="H77" s="399"/>
      <c r="I77" s="399"/>
    </row>
    <row r="78" spans="1:9" ht="12.75">
      <c r="A78" s="399"/>
      <c r="B78" s="399"/>
      <c r="C78" s="399"/>
      <c r="D78" s="399"/>
      <c r="E78" s="399"/>
      <c r="F78" s="399"/>
      <c r="G78" s="399"/>
      <c r="H78" s="399"/>
      <c r="I78" s="399"/>
    </row>
    <row r="79" spans="1:9" ht="12.75">
      <c r="A79" s="399"/>
      <c r="B79" s="399"/>
      <c r="C79" s="399"/>
      <c r="D79" s="399"/>
      <c r="E79" s="399"/>
      <c r="F79" s="399"/>
      <c r="G79" s="399"/>
      <c r="H79" s="399"/>
      <c r="I79" s="399"/>
    </row>
    <row r="80" spans="1:9" ht="12.75">
      <c r="A80" s="399"/>
      <c r="B80" s="399"/>
      <c r="C80" s="399"/>
      <c r="D80" s="399"/>
      <c r="E80" s="399"/>
      <c r="F80" s="399"/>
      <c r="G80" s="399"/>
      <c r="H80" s="399"/>
      <c r="I80" s="399"/>
    </row>
    <row r="81" spans="1:9" ht="12.75">
      <c r="A81" s="399"/>
      <c r="B81" s="399"/>
      <c r="C81" s="399"/>
      <c r="D81" s="399"/>
      <c r="E81" s="399"/>
      <c r="F81" s="399"/>
      <c r="G81" s="399"/>
      <c r="H81" s="399"/>
      <c r="I81" s="399"/>
    </row>
    <row r="82" spans="1:9" ht="12.75">
      <c r="A82" s="399"/>
      <c r="B82" s="399"/>
      <c r="C82" s="399"/>
      <c r="D82" s="399"/>
      <c r="E82" s="399"/>
      <c r="F82" s="399"/>
      <c r="G82" s="399"/>
      <c r="H82" s="399"/>
      <c r="I82" s="399"/>
    </row>
    <row r="83" spans="1:9" ht="12.75">
      <c r="A83" s="399"/>
      <c r="B83" s="399"/>
      <c r="C83" s="399"/>
      <c r="D83" s="399"/>
      <c r="E83" s="399"/>
      <c r="F83" s="399"/>
      <c r="G83" s="399"/>
      <c r="H83" s="399"/>
      <c r="I83" s="399"/>
    </row>
    <row r="84" spans="1:9" ht="12.75">
      <c r="A84" s="399"/>
      <c r="B84" s="399"/>
      <c r="C84" s="399"/>
      <c r="D84" s="399"/>
      <c r="E84" s="399"/>
      <c r="F84" s="399"/>
      <c r="G84" s="399"/>
      <c r="H84" s="399"/>
      <c r="I84" s="399"/>
    </row>
    <row r="85" spans="1:9" ht="12.75">
      <c r="A85" s="399"/>
      <c r="B85" s="399"/>
      <c r="C85" s="399"/>
      <c r="D85" s="399"/>
      <c r="E85" s="399"/>
      <c r="F85" s="399"/>
      <c r="G85" s="399"/>
      <c r="H85" s="399"/>
      <c r="I85" s="399"/>
    </row>
    <row r="86" spans="1:9" ht="12.75">
      <c r="A86" s="399"/>
      <c r="B86" s="399"/>
      <c r="C86" s="399"/>
      <c r="D86" s="399"/>
      <c r="E86" s="399"/>
      <c r="F86" s="399"/>
      <c r="G86" s="399"/>
      <c r="H86" s="399"/>
      <c r="I86" s="399"/>
    </row>
    <row r="87" spans="1:9" ht="12.75">
      <c r="A87" s="399"/>
      <c r="B87" s="399"/>
      <c r="C87" s="399"/>
      <c r="D87" s="399"/>
      <c r="E87" s="399"/>
      <c r="F87" s="399"/>
      <c r="G87" s="399"/>
      <c r="H87" s="399"/>
      <c r="I87" s="399"/>
    </row>
    <row r="88" spans="1:9" ht="12.75">
      <c r="A88" s="399"/>
      <c r="B88" s="399"/>
      <c r="C88" s="399"/>
      <c r="D88" s="399"/>
      <c r="E88" s="399"/>
      <c r="F88" s="399"/>
      <c r="G88" s="399"/>
      <c r="H88" s="399"/>
      <c r="I88" s="399"/>
    </row>
    <row r="89" spans="1:9" ht="12.75">
      <c r="A89" s="399"/>
      <c r="B89" s="399"/>
      <c r="C89" s="399"/>
      <c r="D89" s="399"/>
      <c r="E89" s="399"/>
      <c r="F89" s="399"/>
      <c r="G89" s="399"/>
      <c r="H89" s="399"/>
      <c r="I89" s="399"/>
    </row>
    <row r="90" spans="1:9" ht="12.75">
      <c r="A90" s="399"/>
      <c r="B90" s="399"/>
      <c r="C90" s="399"/>
      <c r="D90" s="399"/>
      <c r="E90" s="399"/>
      <c r="F90" s="399"/>
      <c r="G90" s="399"/>
      <c r="H90" s="399"/>
      <c r="I90" s="399"/>
    </row>
    <row r="91" spans="1:9" ht="12.75">
      <c r="A91" s="399"/>
      <c r="B91" s="399"/>
      <c r="C91" s="399"/>
      <c r="D91" s="399"/>
      <c r="E91" s="399"/>
      <c r="F91" s="399"/>
      <c r="G91" s="399"/>
      <c r="H91" s="399"/>
      <c r="I91" s="399"/>
    </row>
    <row r="92" spans="1:9" ht="12.75">
      <c r="A92" s="399"/>
      <c r="B92" s="399"/>
      <c r="C92" s="399"/>
      <c r="D92" s="399"/>
      <c r="E92" s="399"/>
      <c r="F92" s="399"/>
      <c r="G92" s="399"/>
      <c r="H92" s="399"/>
      <c r="I92" s="399"/>
    </row>
    <row r="93" spans="1:9" ht="12.75">
      <c r="A93" s="399"/>
      <c r="B93" s="399"/>
      <c r="C93" s="399"/>
      <c r="D93" s="399"/>
      <c r="E93" s="399"/>
      <c r="F93" s="399"/>
      <c r="G93" s="399"/>
      <c r="H93" s="399"/>
      <c r="I93" s="399"/>
    </row>
    <row r="94" spans="1:9" ht="12.75">
      <c r="A94" s="399"/>
      <c r="B94" s="399"/>
      <c r="C94" s="399"/>
      <c r="D94" s="399"/>
      <c r="E94" s="399"/>
      <c r="F94" s="399"/>
      <c r="G94" s="399"/>
      <c r="H94" s="399"/>
      <c r="I94" s="399"/>
    </row>
    <row r="95" spans="1:9" ht="12.75">
      <c r="A95" s="399"/>
      <c r="B95" s="399"/>
      <c r="C95" s="399"/>
      <c r="D95" s="399"/>
      <c r="E95" s="399"/>
      <c r="F95" s="399"/>
      <c r="G95" s="399"/>
      <c r="H95" s="399"/>
      <c r="I95" s="399"/>
    </row>
    <row r="96" spans="1:9" ht="12.75">
      <c r="A96" s="399"/>
      <c r="B96" s="399"/>
      <c r="C96" s="399"/>
      <c r="D96" s="399"/>
      <c r="E96" s="399"/>
      <c r="F96" s="399"/>
      <c r="G96" s="399"/>
      <c r="H96" s="399"/>
      <c r="I96" s="399"/>
    </row>
    <row r="97" spans="1:9" ht="12.75">
      <c r="A97" s="399"/>
      <c r="B97" s="399"/>
      <c r="C97" s="399"/>
      <c r="D97" s="399"/>
      <c r="E97" s="399"/>
      <c r="F97" s="399"/>
      <c r="G97" s="399"/>
      <c r="H97" s="399"/>
      <c r="I97" s="399"/>
    </row>
    <row r="98" spans="1:9" ht="12.75">
      <c r="A98" s="399"/>
      <c r="B98" s="399"/>
      <c r="C98" s="399"/>
      <c r="D98" s="399"/>
      <c r="E98" s="399"/>
      <c r="F98" s="399"/>
      <c r="G98" s="399"/>
      <c r="H98" s="399"/>
      <c r="I98" s="399"/>
    </row>
    <row r="99" spans="1:9" ht="12.75">
      <c r="A99" s="399"/>
      <c r="B99" s="399"/>
      <c r="C99" s="399"/>
      <c r="D99" s="399"/>
      <c r="E99" s="399"/>
      <c r="F99" s="399"/>
      <c r="G99" s="399"/>
      <c r="H99" s="399"/>
      <c r="I99" s="399"/>
    </row>
    <row r="100" spans="1:9" ht="12.75">
      <c r="A100" s="399"/>
      <c r="B100" s="399"/>
      <c r="C100" s="399"/>
      <c r="D100" s="399"/>
      <c r="E100" s="399"/>
      <c r="F100" s="399"/>
      <c r="G100" s="399"/>
      <c r="H100" s="399"/>
      <c r="I100" s="399"/>
    </row>
    <row r="101" spans="1:9" ht="12.75">
      <c r="A101" s="399"/>
      <c r="B101" s="399"/>
      <c r="C101" s="399"/>
      <c r="D101" s="399"/>
      <c r="E101" s="399"/>
      <c r="F101" s="399"/>
      <c r="G101" s="399"/>
      <c r="H101" s="399"/>
      <c r="I101" s="399"/>
    </row>
    <row r="102" spans="1:9" ht="12.75">
      <c r="A102" s="399"/>
      <c r="B102" s="399"/>
      <c r="C102" s="399"/>
      <c r="D102" s="399"/>
      <c r="E102" s="399"/>
      <c r="F102" s="399"/>
      <c r="G102" s="399"/>
      <c r="H102" s="399"/>
      <c r="I102" s="399"/>
    </row>
    <row r="103" spans="1:9" ht="12.75">
      <c r="A103" s="399"/>
      <c r="B103" s="399"/>
      <c r="C103" s="399"/>
      <c r="D103" s="399"/>
      <c r="E103" s="399"/>
      <c r="F103" s="399"/>
      <c r="G103" s="399"/>
      <c r="H103" s="399"/>
      <c r="I103" s="399"/>
    </row>
    <row r="104" spans="1:9" ht="12.75">
      <c r="A104" s="399"/>
      <c r="B104" s="399"/>
      <c r="C104" s="399"/>
      <c r="D104" s="399"/>
      <c r="E104" s="399"/>
      <c r="F104" s="399"/>
      <c r="G104" s="399"/>
      <c r="H104" s="399"/>
      <c r="I104" s="399"/>
    </row>
    <row r="105" spans="1:9" ht="12.75">
      <c r="A105" s="399"/>
      <c r="B105" s="399"/>
      <c r="C105" s="399"/>
      <c r="D105" s="399"/>
      <c r="E105" s="399"/>
      <c r="F105" s="399"/>
      <c r="G105" s="399"/>
      <c r="H105" s="399"/>
      <c r="I105" s="399"/>
    </row>
    <row r="106" spans="1:9" ht="12.75">
      <c r="A106" s="399"/>
      <c r="B106" s="399"/>
      <c r="C106" s="399"/>
      <c r="D106" s="399"/>
      <c r="E106" s="399"/>
      <c r="F106" s="399"/>
      <c r="G106" s="399"/>
      <c r="H106" s="399"/>
      <c r="I106" s="399"/>
    </row>
    <row r="107" spans="1:9" ht="12.75">
      <c r="A107" s="399"/>
      <c r="B107" s="399"/>
      <c r="C107" s="399"/>
      <c r="D107" s="399"/>
      <c r="E107" s="399"/>
      <c r="F107" s="399"/>
      <c r="G107" s="399"/>
      <c r="H107" s="399"/>
      <c r="I107" s="399"/>
    </row>
    <row r="108" spans="1:9" ht="12.75">
      <c r="A108" s="399"/>
      <c r="B108" s="399"/>
      <c r="C108" s="399"/>
      <c r="D108" s="399"/>
      <c r="E108" s="399"/>
      <c r="F108" s="399"/>
      <c r="G108" s="399"/>
      <c r="H108" s="399"/>
      <c r="I108" s="399"/>
    </row>
    <row r="109" spans="1:9" ht="12.75">
      <c r="A109" s="399"/>
      <c r="B109" s="399"/>
      <c r="C109" s="399"/>
      <c r="D109" s="399"/>
      <c r="E109" s="399"/>
      <c r="F109" s="399"/>
      <c r="G109" s="399"/>
      <c r="H109" s="399"/>
      <c r="I109" s="399"/>
    </row>
    <row r="110" spans="1:9" ht="12.75">
      <c r="A110" s="399"/>
      <c r="B110" s="399"/>
      <c r="C110" s="399"/>
      <c r="D110" s="399"/>
      <c r="E110" s="399"/>
      <c r="F110" s="399"/>
      <c r="G110" s="399"/>
      <c r="H110" s="399"/>
      <c r="I110" s="399"/>
    </row>
    <row r="111" spans="1:9" ht="12.75">
      <c r="A111" s="399"/>
      <c r="B111" s="399"/>
      <c r="C111" s="399"/>
      <c r="D111" s="399"/>
      <c r="E111" s="399"/>
      <c r="F111" s="399"/>
      <c r="G111" s="399"/>
      <c r="H111" s="399"/>
      <c r="I111" s="399"/>
    </row>
    <row r="112" spans="1:9" ht="12.75">
      <c r="A112" s="399"/>
      <c r="B112" s="399"/>
      <c r="C112" s="399"/>
      <c r="D112" s="399"/>
      <c r="E112" s="399"/>
      <c r="F112" s="399"/>
      <c r="G112" s="399"/>
      <c r="H112" s="399"/>
      <c r="I112" s="399"/>
    </row>
    <row r="113" spans="1:9" ht="12.75">
      <c r="A113" s="399"/>
      <c r="B113" s="399"/>
      <c r="C113" s="399"/>
      <c r="D113" s="399"/>
      <c r="E113" s="399"/>
      <c r="F113" s="399"/>
      <c r="G113" s="399"/>
      <c r="H113" s="399"/>
      <c r="I113" s="399"/>
    </row>
    <row r="114" spans="1:9" ht="12.75">
      <c r="A114" s="399"/>
      <c r="B114" s="399"/>
      <c r="C114" s="399"/>
      <c r="D114" s="399"/>
      <c r="E114" s="399"/>
      <c r="F114" s="399"/>
      <c r="G114" s="399"/>
      <c r="H114" s="399"/>
      <c r="I114" s="399"/>
    </row>
    <row r="115" spans="1:9" ht="12.75">
      <c r="A115" s="399"/>
      <c r="B115" s="399"/>
      <c r="C115" s="399"/>
      <c r="D115" s="399"/>
      <c r="E115" s="399"/>
      <c r="F115" s="399"/>
      <c r="G115" s="399"/>
      <c r="H115" s="399"/>
      <c r="I115" s="399"/>
    </row>
    <row r="116" spans="1:9" ht="12.75">
      <c r="A116" s="399"/>
      <c r="B116" s="399"/>
      <c r="C116" s="399"/>
      <c r="D116" s="399"/>
      <c r="E116" s="399"/>
      <c r="F116" s="399"/>
      <c r="G116" s="399"/>
      <c r="H116" s="399"/>
      <c r="I116" s="399"/>
    </row>
    <row r="117" spans="1:9" ht="12.75">
      <c r="A117" s="399"/>
      <c r="B117" s="399"/>
      <c r="C117" s="399"/>
      <c r="D117" s="399"/>
      <c r="E117" s="399"/>
      <c r="F117" s="399"/>
      <c r="G117" s="399"/>
      <c r="H117" s="399"/>
      <c r="I117" s="399"/>
    </row>
    <row r="118" spans="1:9" ht="12.75">
      <c r="A118" s="399"/>
      <c r="B118" s="399"/>
      <c r="C118" s="399"/>
      <c r="D118" s="399"/>
      <c r="E118" s="399"/>
      <c r="F118" s="399"/>
      <c r="G118" s="399"/>
      <c r="H118" s="399"/>
      <c r="I118" s="399"/>
    </row>
    <row r="119" spans="1:9" ht="12.75">
      <c r="A119" s="399"/>
      <c r="B119" s="399"/>
      <c r="C119" s="399"/>
      <c r="D119" s="399"/>
      <c r="E119" s="399"/>
      <c r="F119" s="399"/>
      <c r="G119" s="399"/>
      <c r="H119" s="399"/>
      <c r="I119" s="399"/>
    </row>
    <row r="120" spans="1:9" ht="12.75">
      <c r="A120" s="399"/>
      <c r="B120" s="399"/>
      <c r="C120" s="399"/>
      <c r="D120" s="399"/>
      <c r="E120" s="399"/>
      <c r="F120" s="399"/>
      <c r="G120" s="399"/>
      <c r="H120" s="399"/>
      <c r="I120" s="399"/>
    </row>
    <row r="121" spans="1:9" ht="12.75">
      <c r="A121" s="399"/>
      <c r="B121" s="399"/>
      <c r="C121" s="399"/>
      <c r="D121" s="399"/>
      <c r="E121" s="399"/>
      <c r="F121" s="399"/>
      <c r="G121" s="399"/>
      <c r="H121" s="399"/>
      <c r="I121" s="399"/>
    </row>
    <row r="122" spans="1:9" ht="12.75">
      <c r="A122" s="399"/>
      <c r="B122" s="399"/>
      <c r="C122" s="399"/>
      <c r="D122" s="399"/>
      <c r="E122" s="399"/>
      <c r="F122" s="399"/>
      <c r="G122" s="399"/>
      <c r="H122" s="399"/>
      <c r="I122" s="399"/>
    </row>
    <row r="123" spans="1:9" ht="12.75">
      <c r="A123" s="399"/>
      <c r="B123" s="399"/>
      <c r="C123" s="399"/>
      <c r="D123" s="399"/>
      <c r="E123" s="399"/>
      <c r="F123" s="399"/>
      <c r="G123" s="399"/>
      <c r="H123" s="399"/>
      <c r="I123" s="399"/>
    </row>
    <row r="124" spans="1:9" ht="12.75">
      <c r="A124" s="399"/>
      <c r="B124" s="399"/>
      <c r="C124" s="399"/>
      <c r="D124" s="399"/>
      <c r="E124" s="399"/>
      <c r="F124" s="399"/>
      <c r="G124" s="399"/>
      <c r="H124" s="399"/>
      <c r="I124" s="399"/>
    </row>
    <row r="125" spans="1:9" ht="12.75">
      <c r="A125" s="399"/>
      <c r="B125" s="399"/>
      <c r="C125" s="399"/>
      <c r="D125" s="399"/>
      <c r="E125" s="399"/>
      <c r="F125" s="399"/>
      <c r="G125" s="399"/>
      <c r="H125" s="399"/>
      <c r="I125" s="399"/>
    </row>
    <row r="126" spans="1:9" ht="12.75">
      <c r="A126" s="399"/>
      <c r="B126" s="399"/>
      <c r="C126" s="399"/>
      <c r="D126" s="399"/>
      <c r="E126" s="399"/>
      <c r="F126" s="399"/>
      <c r="G126" s="399"/>
      <c r="H126" s="399"/>
      <c r="I126" s="399"/>
    </row>
    <row r="127" spans="1:9" ht="12.75">
      <c r="A127" s="399"/>
      <c r="B127" s="399"/>
      <c r="C127" s="399"/>
      <c r="D127" s="399"/>
      <c r="E127" s="399"/>
      <c r="F127" s="399"/>
      <c r="G127" s="399"/>
      <c r="H127" s="399"/>
      <c r="I127" s="399"/>
    </row>
    <row r="128" spans="1:9" ht="12.75">
      <c r="A128" s="399"/>
      <c r="B128" s="399"/>
      <c r="C128" s="399"/>
      <c r="D128" s="399"/>
      <c r="E128" s="399"/>
      <c r="F128" s="399"/>
      <c r="G128" s="399"/>
      <c r="H128" s="399"/>
      <c r="I128" s="399"/>
    </row>
    <row r="129" spans="1:9" ht="12.75">
      <c r="A129" s="399"/>
      <c r="B129" s="399"/>
      <c r="C129" s="399"/>
      <c r="D129" s="399"/>
      <c r="E129" s="399"/>
      <c r="F129" s="399"/>
      <c r="G129" s="399"/>
      <c r="H129" s="399"/>
      <c r="I129" s="399"/>
    </row>
    <row r="130" spans="1:9" ht="12.75">
      <c r="A130" s="399"/>
      <c r="B130" s="399"/>
      <c r="C130" s="399"/>
      <c r="D130" s="399"/>
      <c r="E130" s="399"/>
      <c r="F130" s="399"/>
      <c r="G130" s="399"/>
      <c r="H130" s="399"/>
      <c r="I130" s="399"/>
    </row>
    <row r="131" spans="1:9" ht="12.75">
      <c r="A131" s="399"/>
      <c r="B131" s="399"/>
      <c r="C131" s="399"/>
      <c r="D131" s="399"/>
      <c r="E131" s="399"/>
      <c r="F131" s="399"/>
      <c r="G131" s="399"/>
      <c r="H131" s="399"/>
      <c r="I131" s="399"/>
    </row>
    <row r="132" spans="1:9" ht="12.75">
      <c r="A132" s="399"/>
      <c r="B132" s="399"/>
      <c r="C132" s="399"/>
      <c r="D132" s="399"/>
      <c r="E132" s="399"/>
      <c r="F132" s="399"/>
      <c r="G132" s="399"/>
      <c r="H132" s="399"/>
      <c r="I132" s="399"/>
    </row>
    <row r="133" spans="1:9" ht="12.75">
      <c r="A133" s="399"/>
      <c r="B133" s="399"/>
      <c r="C133" s="399"/>
      <c r="D133" s="399"/>
      <c r="E133" s="399"/>
      <c r="F133" s="399"/>
      <c r="G133" s="399"/>
      <c r="H133" s="399"/>
      <c r="I133" s="399"/>
    </row>
    <row r="134" spans="1:9" ht="12.75">
      <c r="A134" s="399"/>
      <c r="B134" s="399"/>
      <c r="C134" s="399"/>
      <c r="D134" s="399"/>
      <c r="E134" s="399"/>
      <c r="F134" s="399"/>
      <c r="G134" s="399"/>
      <c r="H134" s="399"/>
      <c r="I134" s="399"/>
    </row>
    <row r="135" spans="1:9" ht="12.75">
      <c r="A135" s="399"/>
      <c r="B135" s="399"/>
      <c r="C135" s="399"/>
      <c r="D135" s="399"/>
      <c r="E135" s="399"/>
      <c r="F135" s="399"/>
      <c r="G135" s="399"/>
      <c r="H135" s="399"/>
      <c r="I135" s="399"/>
    </row>
    <row r="136" spans="1:9" ht="12.75">
      <c r="A136" s="399"/>
      <c r="B136" s="399"/>
      <c r="C136" s="399"/>
      <c r="D136" s="399"/>
      <c r="E136" s="399"/>
      <c r="F136" s="399"/>
      <c r="G136" s="399"/>
      <c r="H136" s="399"/>
      <c r="I136" s="399"/>
    </row>
    <row r="137" spans="1:9" ht="12.75">
      <c r="A137" s="399"/>
      <c r="B137" s="399"/>
      <c r="C137" s="399"/>
      <c r="D137" s="399"/>
      <c r="E137" s="399"/>
      <c r="F137" s="399"/>
      <c r="G137" s="399"/>
      <c r="H137" s="399"/>
      <c r="I137" s="399"/>
    </row>
    <row r="138" spans="1:9" ht="12.75">
      <c r="A138" s="399"/>
      <c r="B138" s="399"/>
      <c r="C138" s="399"/>
      <c r="D138" s="399"/>
      <c r="E138" s="399"/>
      <c r="F138" s="399"/>
      <c r="G138" s="399"/>
      <c r="H138" s="399"/>
      <c r="I138" s="399"/>
    </row>
    <row r="139" spans="1:9" ht="12.75">
      <c r="A139" s="399"/>
      <c r="B139" s="399"/>
      <c r="C139" s="399"/>
      <c r="D139" s="399"/>
      <c r="E139" s="399"/>
      <c r="F139" s="399"/>
      <c r="G139" s="399"/>
      <c r="H139" s="399"/>
      <c r="I139" s="399"/>
    </row>
    <row r="140" spans="1:9" ht="12.75">
      <c r="A140" s="399"/>
      <c r="B140" s="399"/>
      <c r="C140" s="399"/>
      <c r="D140" s="399"/>
      <c r="E140" s="399"/>
      <c r="F140" s="399"/>
      <c r="G140" s="399"/>
      <c r="H140" s="399"/>
      <c r="I140" s="399"/>
    </row>
    <row r="141" spans="1:9" ht="12.75">
      <c r="A141" s="399"/>
      <c r="B141" s="399"/>
      <c r="C141" s="399"/>
      <c r="D141" s="399"/>
      <c r="E141" s="399"/>
      <c r="F141" s="399"/>
      <c r="G141" s="399"/>
      <c r="H141" s="399"/>
      <c r="I141" s="399"/>
    </row>
    <row r="142" spans="1:9" ht="12.75">
      <c r="A142" s="399"/>
      <c r="B142" s="399"/>
      <c r="C142" s="399"/>
      <c r="D142" s="399"/>
      <c r="E142" s="399"/>
      <c r="F142" s="399"/>
      <c r="G142" s="399"/>
      <c r="H142" s="399"/>
      <c r="I142" s="399"/>
    </row>
    <row r="143" spans="1:9" ht="12.75">
      <c r="A143" s="399"/>
      <c r="B143" s="399"/>
      <c r="C143" s="399"/>
      <c r="D143" s="399"/>
      <c r="E143" s="399"/>
      <c r="F143" s="399"/>
      <c r="G143" s="399"/>
      <c r="H143" s="399"/>
      <c r="I143" s="399"/>
    </row>
    <row r="144" spans="1:9" ht="12.75">
      <c r="A144" s="399"/>
      <c r="B144" s="399"/>
      <c r="C144" s="399"/>
      <c r="D144" s="399"/>
      <c r="E144" s="399"/>
      <c r="F144" s="399"/>
      <c r="G144" s="399"/>
      <c r="H144" s="399"/>
      <c r="I144" s="399"/>
    </row>
    <row r="145" spans="1:9" ht="12.75">
      <c r="A145" s="399"/>
      <c r="B145" s="399"/>
      <c r="C145" s="399"/>
      <c r="D145" s="399"/>
      <c r="E145" s="399"/>
      <c r="F145" s="399"/>
      <c r="G145" s="399"/>
      <c r="H145" s="399"/>
      <c r="I145" s="399"/>
    </row>
    <row r="146" spans="1:9" ht="12.75">
      <c r="A146" s="399"/>
      <c r="B146" s="399"/>
      <c r="C146" s="399"/>
      <c r="D146" s="399"/>
      <c r="E146" s="399"/>
      <c r="F146" s="399"/>
      <c r="G146" s="399"/>
      <c r="H146" s="399"/>
      <c r="I146" s="399"/>
    </row>
    <row r="147" spans="1:9" ht="12.75">
      <c r="A147" s="399"/>
      <c r="B147" s="399"/>
      <c r="C147" s="399"/>
      <c r="D147" s="399"/>
      <c r="E147" s="399"/>
      <c r="F147" s="399"/>
      <c r="G147" s="399"/>
      <c r="H147" s="399"/>
      <c r="I147" s="399"/>
    </row>
    <row r="148" spans="1:9" ht="12.75">
      <c r="A148" s="399"/>
      <c r="B148" s="399"/>
      <c r="C148" s="399"/>
      <c r="D148" s="399"/>
      <c r="E148" s="399"/>
      <c r="F148" s="399"/>
      <c r="G148" s="399"/>
      <c r="H148" s="399"/>
      <c r="I148" s="399"/>
    </row>
    <row r="149" spans="1:9" ht="12.75">
      <c r="A149" s="399"/>
      <c r="B149" s="399"/>
      <c r="C149" s="399"/>
      <c r="D149" s="399"/>
      <c r="E149" s="399"/>
      <c r="F149" s="399"/>
      <c r="G149" s="399"/>
      <c r="H149" s="399"/>
      <c r="I149" s="399"/>
    </row>
    <row r="150" spans="1:9" ht="12.75">
      <c r="A150" s="399"/>
      <c r="B150" s="399"/>
      <c r="C150" s="399"/>
      <c r="D150" s="399"/>
      <c r="E150" s="399"/>
      <c r="F150" s="399"/>
      <c r="G150" s="399"/>
      <c r="H150" s="399"/>
      <c r="I150" s="399"/>
    </row>
    <row r="151" spans="1:9" ht="12.75">
      <c r="A151" s="399"/>
      <c r="B151" s="399"/>
      <c r="C151" s="399"/>
      <c r="D151" s="399"/>
      <c r="E151" s="399"/>
      <c r="F151" s="399"/>
      <c r="G151" s="399"/>
      <c r="H151" s="399"/>
      <c r="I151" s="399"/>
    </row>
    <row r="152" spans="1:9" ht="12.75">
      <c r="A152" s="399"/>
      <c r="B152" s="399"/>
      <c r="C152" s="399"/>
      <c r="D152" s="399"/>
      <c r="E152" s="399"/>
      <c r="F152" s="399"/>
      <c r="G152" s="399"/>
      <c r="H152" s="399"/>
      <c r="I152" s="399"/>
    </row>
    <row r="153" spans="1:9" ht="12.75">
      <c r="A153" s="399"/>
      <c r="B153" s="399"/>
      <c r="C153" s="399"/>
      <c r="D153" s="399"/>
      <c r="E153" s="399"/>
      <c r="F153" s="399"/>
      <c r="G153" s="399"/>
      <c r="H153" s="399"/>
      <c r="I153" s="399"/>
    </row>
    <row r="154" spans="1:9" ht="12.75">
      <c r="A154" s="399"/>
      <c r="B154" s="399"/>
      <c r="C154" s="399"/>
      <c r="D154" s="399"/>
      <c r="E154" s="399"/>
      <c r="F154" s="399"/>
      <c r="G154" s="399"/>
      <c r="H154" s="399"/>
      <c r="I154" s="399"/>
    </row>
    <row r="155" spans="1:9" ht="12.75">
      <c r="A155" s="399"/>
      <c r="B155" s="399"/>
      <c r="C155" s="399"/>
      <c r="D155" s="399"/>
      <c r="E155" s="399"/>
      <c r="F155" s="399"/>
      <c r="G155" s="399"/>
      <c r="H155" s="399"/>
      <c r="I155" s="399"/>
    </row>
    <row r="156" spans="1:9" ht="12.75">
      <c r="A156" s="399"/>
      <c r="B156" s="399"/>
      <c r="C156" s="399"/>
      <c r="D156" s="399"/>
      <c r="E156" s="399"/>
      <c r="F156" s="399"/>
      <c r="G156" s="399"/>
      <c r="H156" s="399"/>
      <c r="I156" s="399"/>
    </row>
    <row r="157" spans="1:9" ht="12.75">
      <c r="A157" s="399"/>
      <c r="B157" s="399"/>
      <c r="C157" s="399"/>
      <c r="D157" s="399"/>
      <c r="E157" s="399"/>
      <c r="F157" s="399"/>
      <c r="G157" s="399"/>
      <c r="H157" s="399"/>
      <c r="I157" s="399"/>
    </row>
    <row r="158" spans="1:9" ht="12.75">
      <c r="A158" s="399"/>
      <c r="B158" s="399"/>
      <c r="C158" s="399"/>
      <c r="D158" s="399"/>
      <c r="E158" s="399"/>
      <c r="F158" s="399"/>
      <c r="G158" s="399"/>
      <c r="H158" s="399"/>
      <c r="I158" s="399"/>
    </row>
    <row r="159" spans="1:9" ht="12.75">
      <c r="A159" s="399"/>
      <c r="B159" s="399"/>
      <c r="C159" s="399"/>
      <c r="D159" s="399"/>
      <c r="E159" s="399"/>
      <c r="F159" s="399"/>
      <c r="G159" s="399"/>
      <c r="H159" s="399"/>
      <c r="I159" s="399"/>
    </row>
    <row r="160" spans="1:9" ht="12.75">
      <c r="A160" s="399"/>
      <c r="B160" s="399"/>
      <c r="C160" s="399"/>
      <c r="D160" s="399"/>
      <c r="E160" s="399"/>
      <c r="F160" s="399"/>
      <c r="G160" s="399"/>
      <c r="H160" s="399"/>
      <c r="I160" s="399"/>
    </row>
    <row r="161" spans="1:9" ht="12.75">
      <c r="A161" s="399"/>
      <c r="B161" s="399"/>
      <c r="C161" s="399"/>
      <c r="D161" s="399"/>
      <c r="E161" s="399"/>
      <c r="F161" s="399"/>
      <c r="G161" s="399"/>
      <c r="H161" s="399"/>
      <c r="I161" s="399"/>
    </row>
    <row r="162" spans="1:9" ht="12.75">
      <c r="A162" s="399"/>
      <c r="B162" s="399"/>
      <c r="C162" s="399"/>
      <c r="D162" s="399"/>
      <c r="E162" s="399"/>
      <c r="F162" s="399"/>
      <c r="G162" s="399"/>
      <c r="H162" s="399"/>
      <c r="I162" s="399"/>
    </row>
    <row r="163" spans="1:9" ht="12.75">
      <c r="A163" s="399"/>
      <c r="B163" s="399"/>
      <c r="C163" s="399"/>
      <c r="D163" s="399"/>
      <c r="E163" s="399"/>
      <c r="F163" s="399"/>
      <c r="G163" s="399"/>
      <c r="H163" s="399"/>
      <c r="I163" s="399"/>
    </row>
    <row r="164" spans="1:9" ht="12.75">
      <c r="A164" s="399"/>
      <c r="B164" s="399"/>
      <c r="C164" s="399"/>
      <c r="D164" s="399"/>
      <c r="E164" s="399"/>
      <c r="F164" s="399"/>
      <c r="G164" s="399"/>
      <c r="H164" s="399"/>
      <c r="I164" s="399"/>
    </row>
  </sheetData>
  <sheetProtection/>
  <mergeCells count="17">
    <mergeCell ref="B15:D15"/>
    <mergeCell ref="F15:H15"/>
    <mergeCell ref="B12:D14"/>
    <mergeCell ref="E12:E14"/>
    <mergeCell ref="F12:H14"/>
    <mergeCell ref="G1:I1"/>
    <mergeCell ref="C2:I2"/>
    <mergeCell ref="B3:I3"/>
    <mergeCell ref="A6:I6"/>
    <mergeCell ref="A7:I7"/>
    <mergeCell ref="A9:A11"/>
    <mergeCell ref="B9:D11"/>
    <mergeCell ref="A12:A14"/>
    <mergeCell ref="I9:I11"/>
    <mergeCell ref="I12:I14"/>
    <mergeCell ref="E9:E11"/>
    <mergeCell ref="F9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C10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100.75390625" style="366" customWidth="1"/>
    <col min="2" max="2" width="10.75390625" style="366" customWidth="1"/>
    <col min="3" max="3" width="9.125" style="366" hidden="1" customWidth="1"/>
    <col min="4" max="16384" width="9.125" style="366" customWidth="1"/>
  </cols>
  <sheetData>
    <row r="1" spans="1:3" ht="15">
      <c r="A1" s="545" t="s">
        <v>9</v>
      </c>
      <c r="B1" s="545"/>
      <c r="C1" s="545"/>
    </row>
    <row r="2" spans="1:3" ht="15">
      <c r="A2" s="545" t="s">
        <v>367</v>
      </c>
      <c r="B2" s="545"/>
      <c r="C2" s="545"/>
    </row>
    <row r="3" spans="1:3" ht="15">
      <c r="A3" s="545" t="s">
        <v>44</v>
      </c>
      <c r="B3" s="545"/>
      <c r="C3" s="545"/>
    </row>
    <row r="4" spans="1:2" ht="15">
      <c r="A4" s="365"/>
      <c r="B4" s="365"/>
    </row>
    <row r="5" spans="1:3" ht="12.75">
      <c r="A5" s="546" t="s">
        <v>10</v>
      </c>
      <c r="B5" s="546"/>
      <c r="C5" s="546"/>
    </row>
    <row r="6" spans="1:3" ht="64.5" customHeight="1">
      <c r="A6" s="546"/>
      <c r="B6" s="546"/>
      <c r="C6" s="546"/>
    </row>
    <row r="7" ht="23.25" customHeight="1" thickBot="1">
      <c r="B7" s="366" t="s">
        <v>761</v>
      </c>
    </row>
    <row r="8" spans="1:2" ht="17.25" thickBot="1">
      <c r="A8" s="367"/>
      <c r="B8" s="368" t="s">
        <v>765</v>
      </c>
    </row>
    <row r="9" spans="1:2" ht="44.25" customHeight="1" thickBot="1">
      <c r="A9" s="369" t="s">
        <v>556</v>
      </c>
      <c r="B9" s="370">
        <v>188</v>
      </c>
    </row>
    <row r="10" spans="1:2" ht="19.5" thickBot="1">
      <c r="A10" s="371" t="s">
        <v>224</v>
      </c>
      <c r="B10" s="372">
        <f>B9</f>
        <v>188</v>
      </c>
    </row>
  </sheetData>
  <mergeCells count="4">
    <mergeCell ref="A1:C1"/>
    <mergeCell ref="A2:C2"/>
    <mergeCell ref="A3:C3"/>
    <mergeCell ref="A5:C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C10"/>
  <sheetViews>
    <sheetView view="pageBreakPreview" zoomScaleSheetLayoutView="100" workbookViewId="0" topLeftCell="A1">
      <selection activeCell="C33" sqref="C33"/>
    </sheetView>
  </sheetViews>
  <sheetFormatPr defaultColWidth="9.00390625" defaultRowHeight="12.75"/>
  <cols>
    <col min="1" max="1" width="98.125" style="366" customWidth="1"/>
    <col min="2" max="2" width="9.125" style="366" customWidth="1"/>
    <col min="3" max="3" width="9.125" style="373" customWidth="1"/>
    <col min="4" max="16384" width="9.125" style="366" customWidth="1"/>
  </cols>
  <sheetData>
    <row r="1" spans="1:3" ht="15">
      <c r="A1" s="545" t="s">
        <v>38</v>
      </c>
      <c r="B1" s="545"/>
      <c r="C1" s="545"/>
    </row>
    <row r="2" spans="1:3" ht="15">
      <c r="A2" s="545" t="s">
        <v>367</v>
      </c>
      <c r="B2" s="545"/>
      <c r="C2" s="545"/>
    </row>
    <row r="3" spans="1:3" ht="15">
      <c r="A3" s="545" t="s">
        <v>44</v>
      </c>
      <c r="B3" s="545"/>
      <c r="C3" s="545"/>
    </row>
    <row r="4" spans="1:2" ht="15">
      <c r="A4" s="365"/>
      <c r="B4" s="365"/>
    </row>
    <row r="5" spans="1:3" ht="12.75">
      <c r="A5" s="546" t="s">
        <v>680</v>
      </c>
      <c r="B5" s="546"/>
      <c r="C5" s="546"/>
    </row>
    <row r="6" spans="1:3" ht="45.75" customHeight="1">
      <c r="A6" s="546"/>
      <c r="B6" s="546"/>
      <c r="C6" s="546"/>
    </row>
    <row r="7" ht="13.5" thickBot="1">
      <c r="B7" s="366" t="s">
        <v>761</v>
      </c>
    </row>
    <row r="8" spans="1:3" ht="33.75" thickBot="1">
      <c r="A8" s="367"/>
      <c r="B8" s="368" t="s">
        <v>770</v>
      </c>
      <c r="C8" s="368" t="s">
        <v>768</v>
      </c>
    </row>
    <row r="9" spans="1:3" ht="38.25" thickBot="1">
      <c r="A9" s="369" t="s">
        <v>556</v>
      </c>
      <c r="B9" s="370">
        <v>215.7</v>
      </c>
      <c r="C9" s="374">
        <v>171.4</v>
      </c>
    </row>
    <row r="10" spans="1:3" ht="19.5" thickBot="1">
      <c r="A10" s="371" t="s">
        <v>224</v>
      </c>
      <c r="B10" s="372">
        <f>B9</f>
        <v>215.7</v>
      </c>
      <c r="C10" s="375">
        <f>C9</f>
        <v>171.4</v>
      </c>
    </row>
  </sheetData>
  <mergeCells count="4">
    <mergeCell ref="A1:C1"/>
    <mergeCell ref="A2:C2"/>
    <mergeCell ref="A3:C3"/>
    <mergeCell ref="A5:C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SheetLayoutView="100" zoomScalePageLayoutView="0" workbookViewId="0" topLeftCell="A32">
      <selection activeCell="C40" sqref="C40:H40"/>
    </sheetView>
  </sheetViews>
  <sheetFormatPr defaultColWidth="9.00390625" defaultRowHeight="12.75"/>
  <cols>
    <col min="1" max="1" width="13.375" style="260" bestFit="1" customWidth="1"/>
    <col min="2" max="2" width="16.125" style="260" customWidth="1"/>
    <col min="3" max="7" width="9.125" style="260" customWidth="1"/>
    <col min="8" max="8" width="8.625" style="260" customWidth="1"/>
    <col min="9" max="9" width="17.625" style="260" customWidth="1"/>
    <col min="10" max="10" width="0.2421875" style="260" hidden="1" customWidth="1"/>
    <col min="11" max="11" width="12.75390625" style="260" hidden="1" customWidth="1"/>
    <col min="12" max="12" width="11.75390625" style="260" hidden="1" customWidth="1"/>
    <col min="13" max="16384" width="9.125" style="260" customWidth="1"/>
  </cols>
  <sheetData>
    <row r="1" spans="1:12" ht="18.75" customHeight="1">
      <c r="A1" s="547" t="s">
        <v>134</v>
      </c>
      <c r="B1" s="547"/>
      <c r="C1" s="547"/>
      <c r="D1" s="547"/>
      <c r="E1" s="547"/>
      <c r="F1" s="547"/>
      <c r="G1" s="547"/>
      <c r="H1" s="547"/>
      <c r="I1" s="547"/>
      <c r="J1" s="259"/>
      <c r="K1" s="259"/>
      <c r="L1" s="259"/>
    </row>
    <row r="2" spans="1:12" ht="36" customHeight="1">
      <c r="A2" s="570" t="s">
        <v>47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</row>
    <row r="3" spans="1:12" ht="30" customHeight="1">
      <c r="A3" s="569" t="s">
        <v>135</v>
      </c>
      <c r="B3" s="569"/>
      <c r="C3" s="569" t="s">
        <v>136</v>
      </c>
      <c r="D3" s="569"/>
      <c r="E3" s="569"/>
      <c r="F3" s="569"/>
      <c r="G3" s="569"/>
      <c r="H3" s="569"/>
      <c r="I3" s="261" t="s">
        <v>83</v>
      </c>
      <c r="J3" s="262" t="s">
        <v>167</v>
      </c>
      <c r="K3" s="262" t="s">
        <v>132</v>
      </c>
      <c r="L3" s="262" t="s">
        <v>110</v>
      </c>
    </row>
    <row r="4" spans="1:12" ht="15.75" customHeight="1">
      <c r="A4" s="554" t="s">
        <v>170</v>
      </c>
      <c r="B4" s="554"/>
      <c r="C4" s="553" t="s">
        <v>617</v>
      </c>
      <c r="D4" s="553"/>
      <c r="E4" s="553"/>
      <c r="F4" s="553"/>
      <c r="G4" s="553"/>
      <c r="H4" s="553"/>
      <c r="I4" s="257">
        <f>I5+I14+I19+I27+I32</f>
        <v>780.4</v>
      </c>
      <c r="J4" s="257" t="e">
        <f>J6+J14+J19+#REF!+J27+#REF!+J12</f>
        <v>#REF!</v>
      </c>
      <c r="K4" s="257" t="e">
        <f>K6+K14+K19+#REF!+K27+#REF!+K12</f>
        <v>#REF!</v>
      </c>
      <c r="L4" s="257" t="e">
        <f>L6+L14+L19+#REF!+L27+#REF!+L12</f>
        <v>#REF!</v>
      </c>
    </row>
    <row r="5" spans="1:12" ht="15" customHeight="1">
      <c r="A5" s="554" t="s">
        <v>171</v>
      </c>
      <c r="B5" s="554"/>
      <c r="C5" s="553" t="s">
        <v>169</v>
      </c>
      <c r="D5" s="553"/>
      <c r="E5" s="553"/>
      <c r="F5" s="553"/>
      <c r="G5" s="553"/>
      <c r="H5" s="553"/>
      <c r="I5" s="257">
        <f>I6</f>
        <v>170</v>
      </c>
      <c r="J5" s="256"/>
      <c r="K5" s="256">
        <f>K6</f>
        <v>890.89</v>
      </c>
      <c r="L5" s="182">
        <f>L6</f>
        <v>925.925</v>
      </c>
    </row>
    <row r="6" spans="1:12" ht="22.5" customHeight="1">
      <c r="A6" s="552" t="s">
        <v>172</v>
      </c>
      <c r="B6" s="552"/>
      <c r="C6" s="565" t="s">
        <v>92</v>
      </c>
      <c r="D6" s="565"/>
      <c r="E6" s="565"/>
      <c r="F6" s="565"/>
      <c r="G6" s="565"/>
      <c r="H6" s="565"/>
      <c r="I6" s="256">
        <f>I7</f>
        <v>170</v>
      </c>
      <c r="J6" s="256"/>
      <c r="K6" s="256">
        <f>8900*10.01%</f>
        <v>890.89</v>
      </c>
      <c r="L6" s="182">
        <f>9250*10.01%</f>
        <v>925.925</v>
      </c>
    </row>
    <row r="7" spans="1:12" ht="94.5" customHeight="1">
      <c r="A7" s="548" t="s">
        <v>56</v>
      </c>
      <c r="B7" s="549"/>
      <c r="C7" s="472" t="s">
        <v>85</v>
      </c>
      <c r="D7" s="473"/>
      <c r="E7" s="473"/>
      <c r="F7" s="473"/>
      <c r="G7" s="473"/>
      <c r="H7" s="474"/>
      <c r="I7" s="256">
        <v>170</v>
      </c>
      <c r="J7" s="256"/>
      <c r="K7" s="256"/>
      <c r="L7" s="182"/>
    </row>
    <row r="8" spans="1:12" ht="30" customHeight="1" hidden="1">
      <c r="A8" s="550" t="s">
        <v>57</v>
      </c>
      <c r="B8" s="551"/>
      <c r="C8" s="572" t="s">
        <v>58</v>
      </c>
      <c r="D8" s="573"/>
      <c r="E8" s="573"/>
      <c r="F8" s="573"/>
      <c r="G8" s="573"/>
      <c r="H8" s="574"/>
      <c r="I8" s="256">
        <f>I9</f>
        <v>0</v>
      </c>
      <c r="J8" s="256"/>
      <c r="K8" s="256"/>
      <c r="L8" s="182"/>
    </row>
    <row r="9" spans="1:12" ht="37.5" customHeight="1" hidden="1">
      <c r="A9" s="548" t="s">
        <v>59</v>
      </c>
      <c r="B9" s="549"/>
      <c r="C9" s="472" t="s">
        <v>64</v>
      </c>
      <c r="D9" s="473"/>
      <c r="E9" s="473"/>
      <c r="F9" s="473"/>
      <c r="G9" s="473"/>
      <c r="H9" s="474"/>
      <c r="I9" s="256"/>
      <c r="J9" s="256"/>
      <c r="K9" s="256"/>
      <c r="L9" s="182"/>
    </row>
    <row r="10" spans="1:12" ht="46.5" customHeight="1" hidden="1">
      <c r="A10" s="548" t="s">
        <v>4</v>
      </c>
      <c r="B10" s="549"/>
      <c r="C10" s="472" t="s">
        <v>65</v>
      </c>
      <c r="D10" s="473"/>
      <c r="E10" s="473"/>
      <c r="F10" s="473"/>
      <c r="G10" s="473"/>
      <c r="H10" s="474"/>
      <c r="I10" s="256"/>
      <c r="J10" s="256"/>
      <c r="K10" s="256"/>
      <c r="L10" s="182"/>
    </row>
    <row r="11" spans="1:12" ht="78" customHeight="1" hidden="1">
      <c r="A11" s="548" t="s">
        <v>5</v>
      </c>
      <c r="B11" s="549"/>
      <c r="C11" s="472" t="s">
        <v>66</v>
      </c>
      <c r="D11" s="473"/>
      <c r="E11" s="473"/>
      <c r="F11" s="473"/>
      <c r="G11" s="473"/>
      <c r="H11" s="474"/>
      <c r="I11" s="256"/>
      <c r="J11" s="256"/>
      <c r="K11" s="256"/>
      <c r="L11" s="182"/>
    </row>
    <row r="12" spans="1:12" ht="78" customHeight="1" hidden="1">
      <c r="A12" s="548" t="s">
        <v>6</v>
      </c>
      <c r="B12" s="549"/>
      <c r="C12" s="472" t="s">
        <v>67</v>
      </c>
      <c r="D12" s="473"/>
      <c r="E12" s="473"/>
      <c r="F12" s="473"/>
      <c r="G12" s="473"/>
      <c r="H12" s="474"/>
      <c r="I12" s="256"/>
      <c r="J12" s="256"/>
      <c r="K12" s="256">
        <f>3255521*0.03037%</f>
        <v>988.7017277</v>
      </c>
      <c r="L12" s="182">
        <f>3482055*0.03037%</f>
        <v>1057.5001035</v>
      </c>
    </row>
    <row r="13" spans="1:12" ht="78.75" customHeight="1" hidden="1">
      <c r="A13" s="548" t="s">
        <v>7</v>
      </c>
      <c r="B13" s="549"/>
      <c r="C13" s="472" t="s">
        <v>68</v>
      </c>
      <c r="D13" s="473"/>
      <c r="E13" s="473"/>
      <c r="F13" s="473"/>
      <c r="G13" s="473"/>
      <c r="H13" s="474"/>
      <c r="I13" s="256"/>
      <c r="J13" s="256"/>
      <c r="K13" s="256"/>
      <c r="L13" s="182"/>
    </row>
    <row r="14" spans="1:12" ht="18.75" customHeight="1">
      <c r="A14" s="554" t="s">
        <v>174</v>
      </c>
      <c r="B14" s="554"/>
      <c r="C14" s="553" t="s">
        <v>137</v>
      </c>
      <c r="D14" s="553"/>
      <c r="E14" s="553"/>
      <c r="F14" s="553"/>
      <c r="G14" s="553"/>
      <c r="H14" s="553"/>
      <c r="I14" s="257">
        <f>I15+I18</f>
        <v>15</v>
      </c>
      <c r="J14" s="257">
        <f>J15+J18</f>
        <v>0</v>
      </c>
      <c r="K14" s="257">
        <f>K15+K18</f>
        <v>240</v>
      </c>
      <c r="L14" s="257">
        <f>L15+L18</f>
        <v>242</v>
      </c>
    </row>
    <row r="15" spans="1:12" ht="31.5" customHeight="1">
      <c r="A15" s="548" t="s">
        <v>69</v>
      </c>
      <c r="B15" s="549"/>
      <c r="C15" s="565" t="s">
        <v>118</v>
      </c>
      <c r="D15" s="565"/>
      <c r="E15" s="565"/>
      <c r="F15" s="565"/>
      <c r="G15" s="565"/>
      <c r="H15" s="565"/>
      <c r="I15" s="256">
        <v>15</v>
      </c>
      <c r="J15" s="256"/>
      <c r="K15" s="256">
        <v>35</v>
      </c>
      <c r="L15" s="182">
        <v>37</v>
      </c>
    </row>
    <row r="16" spans="1:12" ht="31.5" customHeight="1">
      <c r="A16" s="548" t="s">
        <v>70</v>
      </c>
      <c r="B16" s="549"/>
      <c r="C16" s="472" t="s">
        <v>71</v>
      </c>
      <c r="D16" s="473"/>
      <c r="E16" s="473"/>
      <c r="F16" s="473"/>
      <c r="G16" s="473"/>
      <c r="H16" s="474"/>
      <c r="I16" s="256">
        <v>15</v>
      </c>
      <c r="J16" s="256"/>
      <c r="K16" s="256"/>
      <c r="L16" s="182"/>
    </row>
    <row r="17" spans="1:12" ht="52.5" customHeight="1" hidden="1">
      <c r="A17" s="548" t="s">
        <v>72</v>
      </c>
      <c r="B17" s="549"/>
      <c r="C17" s="472" t="s">
        <v>73</v>
      </c>
      <c r="D17" s="473"/>
      <c r="E17" s="473"/>
      <c r="F17" s="473"/>
      <c r="G17" s="473"/>
      <c r="H17" s="474"/>
      <c r="I17" s="256">
        <v>0</v>
      </c>
      <c r="J17" s="256"/>
      <c r="K17" s="256"/>
      <c r="L17" s="182"/>
    </row>
    <row r="18" spans="1:12" ht="20.25" customHeight="1" hidden="1">
      <c r="A18" s="548" t="s">
        <v>112</v>
      </c>
      <c r="B18" s="549"/>
      <c r="C18" s="472" t="s">
        <v>111</v>
      </c>
      <c r="D18" s="473"/>
      <c r="E18" s="473"/>
      <c r="F18" s="473"/>
      <c r="G18" s="473"/>
      <c r="H18" s="474"/>
      <c r="I18" s="256">
        <v>0</v>
      </c>
      <c r="J18" s="256"/>
      <c r="K18" s="256">
        <f>410*0.5</f>
        <v>205</v>
      </c>
      <c r="L18" s="182">
        <f>410*0.5</f>
        <v>205</v>
      </c>
    </row>
    <row r="19" spans="1:12" ht="17.25" customHeight="1">
      <c r="A19" s="554" t="s">
        <v>173</v>
      </c>
      <c r="B19" s="554"/>
      <c r="C19" s="553" t="s">
        <v>138</v>
      </c>
      <c r="D19" s="553"/>
      <c r="E19" s="553"/>
      <c r="F19" s="553"/>
      <c r="G19" s="553"/>
      <c r="H19" s="553"/>
      <c r="I19" s="257">
        <f>I20+I22</f>
        <v>577</v>
      </c>
      <c r="J19" s="257"/>
      <c r="K19" s="257">
        <f>+K24+K20</f>
        <v>1295</v>
      </c>
      <c r="L19" s="258">
        <f>L24+L20</f>
        <v>1324.3</v>
      </c>
    </row>
    <row r="20" spans="1:12" ht="18" customHeight="1">
      <c r="A20" s="552" t="s">
        <v>618</v>
      </c>
      <c r="B20" s="552"/>
      <c r="C20" s="565" t="s">
        <v>175</v>
      </c>
      <c r="D20" s="565"/>
      <c r="E20" s="565"/>
      <c r="F20" s="565"/>
      <c r="G20" s="565"/>
      <c r="H20" s="565"/>
      <c r="I20" s="256">
        <f>I21</f>
        <v>19</v>
      </c>
      <c r="J20" s="256"/>
      <c r="K20" s="256">
        <v>112</v>
      </c>
      <c r="L20" s="182">
        <v>117.6</v>
      </c>
    </row>
    <row r="21" spans="1:12" ht="51.75" customHeight="1">
      <c r="A21" s="548" t="s">
        <v>618</v>
      </c>
      <c r="B21" s="549"/>
      <c r="C21" s="472" t="s">
        <v>74</v>
      </c>
      <c r="D21" s="473"/>
      <c r="E21" s="473"/>
      <c r="F21" s="473"/>
      <c r="G21" s="473"/>
      <c r="H21" s="474"/>
      <c r="I21" s="256">
        <v>19</v>
      </c>
      <c r="J21" s="256"/>
      <c r="K21" s="256"/>
      <c r="L21" s="182"/>
    </row>
    <row r="22" spans="1:12" ht="21.75" customHeight="1">
      <c r="A22" s="548" t="s">
        <v>75</v>
      </c>
      <c r="B22" s="549"/>
      <c r="C22" s="472" t="s">
        <v>139</v>
      </c>
      <c r="D22" s="473"/>
      <c r="E22" s="473"/>
      <c r="F22" s="473"/>
      <c r="G22" s="473"/>
      <c r="H22" s="474"/>
      <c r="I22" s="256">
        <f>I23+I25</f>
        <v>558</v>
      </c>
      <c r="J22" s="256"/>
      <c r="K22" s="256"/>
      <c r="L22" s="182"/>
    </row>
    <row r="23" spans="1:12" ht="66.75" customHeight="1">
      <c r="A23" s="548" t="s">
        <v>76</v>
      </c>
      <c r="B23" s="549"/>
      <c r="C23" s="472" t="s">
        <v>77</v>
      </c>
      <c r="D23" s="473"/>
      <c r="E23" s="473"/>
      <c r="F23" s="473"/>
      <c r="G23" s="473"/>
      <c r="H23" s="474"/>
      <c r="I23" s="256">
        <f>I24</f>
        <v>461</v>
      </c>
      <c r="J23" s="256"/>
      <c r="K23" s="256"/>
      <c r="L23" s="182"/>
    </row>
    <row r="24" spans="1:12" ht="68.25" customHeight="1">
      <c r="A24" s="552" t="s">
        <v>601</v>
      </c>
      <c r="B24" s="552"/>
      <c r="C24" s="565" t="s">
        <v>77</v>
      </c>
      <c r="D24" s="565"/>
      <c r="E24" s="565"/>
      <c r="F24" s="565"/>
      <c r="G24" s="565"/>
      <c r="H24" s="565"/>
      <c r="I24" s="256">
        <v>461</v>
      </c>
      <c r="J24" s="256"/>
      <c r="K24" s="256">
        <v>1183</v>
      </c>
      <c r="L24" s="182">
        <v>1206.7</v>
      </c>
    </row>
    <row r="25" spans="1:12" ht="81" customHeight="1">
      <c r="A25" s="552" t="s">
        <v>78</v>
      </c>
      <c r="B25" s="552"/>
      <c r="C25" s="565" t="s">
        <v>623</v>
      </c>
      <c r="D25" s="565"/>
      <c r="E25" s="565"/>
      <c r="F25" s="565"/>
      <c r="G25" s="565"/>
      <c r="H25" s="565"/>
      <c r="I25" s="256">
        <f>I26</f>
        <v>97</v>
      </c>
      <c r="J25" s="256"/>
      <c r="K25" s="256"/>
      <c r="L25" s="182"/>
    </row>
    <row r="26" spans="1:12" ht="93.75" customHeight="1">
      <c r="A26" s="548" t="s">
        <v>619</v>
      </c>
      <c r="B26" s="549"/>
      <c r="C26" s="472" t="s">
        <v>79</v>
      </c>
      <c r="D26" s="473"/>
      <c r="E26" s="473"/>
      <c r="F26" s="473"/>
      <c r="G26" s="473"/>
      <c r="H26" s="474"/>
      <c r="I26" s="256">
        <v>97</v>
      </c>
      <c r="J26" s="256"/>
      <c r="K26" s="256"/>
      <c r="L26" s="182"/>
    </row>
    <row r="27" spans="1:12" ht="48.75" customHeight="1">
      <c r="A27" s="554" t="s">
        <v>183</v>
      </c>
      <c r="B27" s="554"/>
      <c r="C27" s="553" t="s">
        <v>197</v>
      </c>
      <c r="D27" s="553"/>
      <c r="E27" s="553"/>
      <c r="F27" s="553"/>
      <c r="G27" s="553"/>
      <c r="H27" s="553"/>
      <c r="I27" s="257">
        <f>I28+I29</f>
        <v>2</v>
      </c>
      <c r="J27" s="257"/>
      <c r="K27" s="257" t="e">
        <f>K28+#REF!</f>
        <v>#REF!</v>
      </c>
      <c r="L27" s="258" t="e">
        <f>L28+#REF!</f>
        <v>#REF!</v>
      </c>
    </row>
    <row r="28" spans="1:12" ht="92.25" customHeight="1" hidden="1">
      <c r="A28" s="555" t="s">
        <v>86</v>
      </c>
      <c r="B28" s="555"/>
      <c r="C28" s="580" t="s">
        <v>87</v>
      </c>
      <c r="D28" s="580"/>
      <c r="E28" s="580"/>
      <c r="F28" s="580"/>
      <c r="G28" s="580"/>
      <c r="H28" s="580"/>
      <c r="I28" s="256"/>
      <c r="J28" s="256"/>
      <c r="K28" s="256">
        <f>710*0.5</f>
        <v>355</v>
      </c>
      <c r="L28" s="256">
        <f>710*0.5</f>
        <v>355</v>
      </c>
    </row>
    <row r="29" spans="1:12" ht="51" customHeight="1">
      <c r="A29" s="555" t="s">
        <v>365</v>
      </c>
      <c r="B29" s="555"/>
      <c r="C29" s="580" t="s">
        <v>581</v>
      </c>
      <c r="D29" s="580"/>
      <c r="E29" s="580"/>
      <c r="F29" s="580"/>
      <c r="G29" s="580"/>
      <c r="H29" s="580"/>
      <c r="I29" s="256">
        <v>2</v>
      </c>
      <c r="J29" s="256"/>
      <c r="K29" s="256"/>
      <c r="L29" s="182"/>
    </row>
    <row r="30" spans="1:12" ht="36.75" customHeight="1" hidden="1">
      <c r="A30" s="577" t="s">
        <v>101</v>
      </c>
      <c r="B30" s="578"/>
      <c r="C30" s="577" t="s">
        <v>81</v>
      </c>
      <c r="D30" s="579"/>
      <c r="E30" s="579"/>
      <c r="F30" s="579"/>
      <c r="G30" s="579"/>
      <c r="H30" s="578"/>
      <c r="I30" s="257">
        <f>I31</f>
        <v>0</v>
      </c>
      <c r="J30" s="256"/>
      <c r="K30" s="256"/>
      <c r="L30" s="182"/>
    </row>
    <row r="31" spans="1:12" ht="60.75" customHeight="1" hidden="1">
      <c r="A31" s="555" t="s">
        <v>55</v>
      </c>
      <c r="B31" s="555"/>
      <c r="C31" s="472" t="s">
        <v>50</v>
      </c>
      <c r="D31" s="473"/>
      <c r="E31" s="473"/>
      <c r="F31" s="473"/>
      <c r="G31" s="473"/>
      <c r="H31" s="474"/>
      <c r="I31" s="256"/>
      <c r="J31" s="256"/>
      <c r="K31" s="256">
        <f>64*0.5</f>
        <v>32</v>
      </c>
      <c r="L31" s="256">
        <f>64*0.5</f>
        <v>32</v>
      </c>
    </row>
    <row r="32" spans="1:12" ht="37.5" customHeight="1">
      <c r="A32" s="577" t="s">
        <v>42</v>
      </c>
      <c r="B32" s="578"/>
      <c r="C32" s="550" t="s">
        <v>43</v>
      </c>
      <c r="D32" s="558"/>
      <c r="E32" s="558"/>
      <c r="F32" s="558"/>
      <c r="G32" s="558"/>
      <c r="H32" s="551"/>
      <c r="I32" s="257">
        <f>I33</f>
        <v>16.4</v>
      </c>
      <c r="J32" s="256"/>
      <c r="K32" s="256"/>
      <c r="L32" s="256"/>
    </row>
    <row r="33" spans="1:12" ht="35.25" customHeight="1">
      <c r="A33" s="575" t="s">
        <v>602</v>
      </c>
      <c r="B33" s="576"/>
      <c r="C33" s="472" t="s">
        <v>582</v>
      </c>
      <c r="D33" s="473"/>
      <c r="E33" s="473"/>
      <c r="F33" s="473"/>
      <c r="G33" s="473"/>
      <c r="H33" s="474"/>
      <c r="I33" s="256">
        <v>16.4</v>
      </c>
      <c r="J33" s="256"/>
      <c r="K33" s="256"/>
      <c r="L33" s="256"/>
    </row>
    <row r="34" spans="1:12" ht="49.5" customHeight="1">
      <c r="A34" s="554" t="s">
        <v>180</v>
      </c>
      <c r="B34" s="554"/>
      <c r="C34" s="553" t="s">
        <v>82</v>
      </c>
      <c r="D34" s="553"/>
      <c r="E34" s="553"/>
      <c r="F34" s="553"/>
      <c r="G34" s="553"/>
      <c r="H34" s="553"/>
      <c r="I34" s="257">
        <f>I35+I38+I40</f>
        <v>1677.5</v>
      </c>
      <c r="J34" s="257"/>
      <c r="K34" s="257" t="e">
        <f>K35+#REF!</f>
        <v>#REF!</v>
      </c>
      <c r="L34" s="257" t="e">
        <f>L35+#REF!</f>
        <v>#REF!</v>
      </c>
    </row>
    <row r="35" spans="1:12" ht="33.75" customHeight="1">
      <c r="A35" s="554" t="s">
        <v>91</v>
      </c>
      <c r="B35" s="554"/>
      <c r="C35" s="553" t="s">
        <v>217</v>
      </c>
      <c r="D35" s="553"/>
      <c r="E35" s="553"/>
      <c r="F35" s="553"/>
      <c r="G35" s="553"/>
      <c r="H35" s="553"/>
      <c r="I35" s="257">
        <f>I36+I37</f>
        <v>1610.5</v>
      </c>
      <c r="J35" s="257"/>
      <c r="K35" s="257" t="e">
        <f>K36+#REF!</f>
        <v>#REF!</v>
      </c>
      <c r="L35" s="257" t="e">
        <f>L36+#REF!</f>
        <v>#REF!</v>
      </c>
    </row>
    <row r="36" spans="1:12" ht="34.5" customHeight="1">
      <c r="A36" s="552" t="s">
        <v>195</v>
      </c>
      <c r="B36" s="552"/>
      <c r="C36" s="565" t="s">
        <v>583</v>
      </c>
      <c r="D36" s="565"/>
      <c r="E36" s="565"/>
      <c r="F36" s="565"/>
      <c r="G36" s="565"/>
      <c r="H36" s="565"/>
      <c r="I36" s="256">
        <v>1348.5</v>
      </c>
      <c r="J36" s="256"/>
      <c r="K36" s="256">
        <v>242.6</v>
      </c>
      <c r="L36" s="182">
        <v>242.6</v>
      </c>
    </row>
    <row r="37" spans="1:12" ht="32.25" customHeight="1">
      <c r="A37" s="552" t="s">
        <v>196</v>
      </c>
      <c r="B37" s="552"/>
      <c r="C37" s="565" t="s">
        <v>584</v>
      </c>
      <c r="D37" s="565"/>
      <c r="E37" s="565"/>
      <c r="F37" s="565"/>
      <c r="G37" s="565"/>
      <c r="H37" s="565"/>
      <c r="I37" s="256">
        <v>262</v>
      </c>
      <c r="J37" s="256"/>
      <c r="K37" s="256"/>
      <c r="L37" s="182"/>
    </row>
    <row r="38" spans="1:12" ht="32.25" customHeight="1">
      <c r="A38" s="556" t="s">
        <v>218</v>
      </c>
      <c r="B38" s="557"/>
      <c r="C38" s="553" t="s">
        <v>219</v>
      </c>
      <c r="D38" s="553"/>
      <c r="E38" s="553"/>
      <c r="F38" s="553"/>
      <c r="G38" s="553"/>
      <c r="H38" s="553"/>
      <c r="I38" s="257">
        <f>I39</f>
        <v>67</v>
      </c>
      <c r="J38" s="256"/>
      <c r="K38" s="256"/>
      <c r="L38" s="182"/>
    </row>
    <row r="39" spans="1:12" ht="51" customHeight="1">
      <c r="A39" s="552" t="s">
        <v>93</v>
      </c>
      <c r="B39" s="552"/>
      <c r="C39" s="565" t="s">
        <v>589</v>
      </c>
      <c r="D39" s="565"/>
      <c r="E39" s="565"/>
      <c r="F39" s="565"/>
      <c r="G39" s="565"/>
      <c r="H39" s="565"/>
      <c r="I39" s="256">
        <v>67</v>
      </c>
      <c r="J39" s="256"/>
      <c r="K39" s="256"/>
      <c r="L39" s="182"/>
    </row>
    <row r="40" spans="1:12" ht="51" customHeight="1">
      <c r="A40" s="559" t="s">
        <v>296</v>
      </c>
      <c r="B40" s="560"/>
      <c r="C40" s="561" t="s">
        <v>204</v>
      </c>
      <c r="D40" s="562"/>
      <c r="E40" s="562"/>
      <c r="F40" s="562"/>
      <c r="G40" s="562"/>
      <c r="H40" s="563"/>
      <c r="I40" s="257">
        <f>I41</f>
        <v>0</v>
      </c>
      <c r="J40" s="256"/>
      <c r="K40" s="256"/>
      <c r="L40" s="182"/>
    </row>
    <row r="41" spans="1:12" ht="99.75" customHeight="1">
      <c r="A41" s="564" t="s">
        <v>297</v>
      </c>
      <c r="B41" s="564"/>
      <c r="C41" s="565" t="s">
        <v>295</v>
      </c>
      <c r="D41" s="565"/>
      <c r="E41" s="565"/>
      <c r="F41" s="565"/>
      <c r="G41" s="565"/>
      <c r="H41" s="565"/>
      <c r="I41" s="256">
        <f>'межбюджетные трансферты'!B12</f>
        <v>0</v>
      </c>
      <c r="J41" s="256"/>
      <c r="K41" s="256"/>
      <c r="L41" s="182"/>
    </row>
    <row r="42" spans="1:12" ht="15.75" customHeight="1">
      <c r="A42" s="554"/>
      <c r="B42" s="554"/>
      <c r="C42" s="554" t="s">
        <v>140</v>
      </c>
      <c r="D42" s="554"/>
      <c r="E42" s="554"/>
      <c r="F42" s="554"/>
      <c r="G42" s="554"/>
      <c r="H42" s="554"/>
      <c r="I42" s="257">
        <f>I4+I34</f>
        <v>2457.9</v>
      </c>
      <c r="J42" s="257"/>
      <c r="K42" s="257" t="e">
        <f>#REF!+K34</f>
        <v>#REF!</v>
      </c>
      <c r="L42" s="258" t="e">
        <f>#REF!+L34</f>
        <v>#REF!</v>
      </c>
    </row>
    <row r="43" spans="1:9" ht="14.25" customHeight="1">
      <c r="A43" s="566"/>
      <c r="B43" s="566"/>
      <c r="C43" s="566"/>
      <c r="D43" s="566"/>
      <c r="E43" s="566"/>
      <c r="F43" s="566"/>
      <c r="G43" s="566"/>
      <c r="H43" s="566"/>
      <c r="I43" s="568"/>
    </row>
    <row r="44" spans="1:9" ht="15.75" customHeight="1">
      <c r="A44" s="567"/>
      <c r="B44" s="567"/>
      <c r="C44" s="567"/>
      <c r="D44" s="567"/>
      <c r="E44" s="567"/>
      <c r="F44" s="567"/>
      <c r="G44" s="567"/>
      <c r="H44" s="567"/>
      <c r="I44" s="567"/>
    </row>
    <row r="45" spans="9:13" ht="12.75">
      <c r="I45" s="263"/>
      <c r="M45" s="263"/>
    </row>
    <row r="46" ht="12.75">
      <c r="I46" s="263"/>
    </row>
    <row r="47" ht="12.75">
      <c r="I47" s="263"/>
    </row>
    <row r="48" ht="12.75">
      <c r="I48" s="263"/>
    </row>
  </sheetData>
  <sheetProtection/>
  <mergeCells count="85">
    <mergeCell ref="C31:H31"/>
    <mergeCell ref="A33:B33"/>
    <mergeCell ref="A25:B25"/>
    <mergeCell ref="C25:H25"/>
    <mergeCell ref="A32:B32"/>
    <mergeCell ref="A30:B30"/>
    <mergeCell ref="C30:H30"/>
    <mergeCell ref="A29:B29"/>
    <mergeCell ref="C29:H29"/>
    <mergeCell ref="C28:H28"/>
    <mergeCell ref="A2:L2"/>
    <mergeCell ref="A20:B20"/>
    <mergeCell ref="A19:B19"/>
    <mergeCell ref="A9:B9"/>
    <mergeCell ref="A18:B18"/>
    <mergeCell ref="C8:H8"/>
    <mergeCell ref="C20:H20"/>
    <mergeCell ref="A11:B11"/>
    <mergeCell ref="C6:H6"/>
    <mergeCell ref="A6:B6"/>
    <mergeCell ref="A26:B26"/>
    <mergeCell ref="C26:H26"/>
    <mergeCell ref="C15:H15"/>
    <mergeCell ref="A14:B14"/>
    <mergeCell ref="C24:H24"/>
    <mergeCell ref="C21:H21"/>
    <mergeCell ref="A3:B3"/>
    <mergeCell ref="C23:H23"/>
    <mergeCell ref="A23:B23"/>
    <mergeCell ref="A4:B4"/>
    <mergeCell ref="C4:H4"/>
    <mergeCell ref="C5:H5"/>
    <mergeCell ref="C3:H3"/>
    <mergeCell ref="A5:B5"/>
    <mergeCell ref="C18:H18"/>
    <mergeCell ref="C19:H19"/>
    <mergeCell ref="C9:H9"/>
    <mergeCell ref="A10:B10"/>
    <mergeCell ref="C10:H10"/>
    <mergeCell ref="A31:B31"/>
    <mergeCell ref="A13:B13"/>
    <mergeCell ref="C13:H13"/>
    <mergeCell ref="C11:H11"/>
    <mergeCell ref="C12:H12"/>
    <mergeCell ref="A24:B24"/>
    <mergeCell ref="C14:H14"/>
    <mergeCell ref="A37:B37"/>
    <mergeCell ref="A35:B35"/>
    <mergeCell ref="A34:B34"/>
    <mergeCell ref="C34:H34"/>
    <mergeCell ref="A36:B36"/>
    <mergeCell ref="C33:H33"/>
    <mergeCell ref="C35:H35"/>
    <mergeCell ref="I43:I44"/>
    <mergeCell ref="C36:H36"/>
    <mergeCell ref="C39:H39"/>
    <mergeCell ref="C37:H37"/>
    <mergeCell ref="A42:B42"/>
    <mergeCell ref="C42:H42"/>
    <mergeCell ref="A43:B44"/>
    <mergeCell ref="C43:H44"/>
    <mergeCell ref="A40:B40"/>
    <mergeCell ref="C40:H40"/>
    <mergeCell ref="A41:B41"/>
    <mergeCell ref="C41:H41"/>
    <mergeCell ref="A39:B39"/>
    <mergeCell ref="A21:B21"/>
    <mergeCell ref="C22:H22"/>
    <mergeCell ref="A22:B22"/>
    <mergeCell ref="C27:H27"/>
    <mergeCell ref="A27:B27"/>
    <mergeCell ref="A28:B28"/>
    <mergeCell ref="A38:B38"/>
    <mergeCell ref="C38:H38"/>
    <mergeCell ref="C32:H32"/>
    <mergeCell ref="A1:I1"/>
    <mergeCell ref="A16:B16"/>
    <mergeCell ref="C17:H17"/>
    <mergeCell ref="A17:B17"/>
    <mergeCell ref="C16:H16"/>
    <mergeCell ref="A8:B8"/>
    <mergeCell ref="A12:B12"/>
    <mergeCell ref="A7:B7"/>
    <mergeCell ref="C7:H7"/>
    <mergeCell ref="A15:B15"/>
  </mergeCells>
  <printOptions/>
  <pageMargins left="0.48" right="0.2362204724409449" top="0.46" bottom="0.93" header="0.25" footer="0.5118110236220472"/>
  <pageSetup fitToHeight="2" fitToWidth="1" horizontalDpi="600" verticalDpi="600" orientation="portrait" paperSize="9" scale="96" r:id="rId1"/>
  <rowBreaks count="1" manualBreakCount="1">
    <brk id="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zoomScalePageLayoutView="0" workbookViewId="0" topLeftCell="A25">
      <selection activeCell="A3" sqref="A3"/>
    </sheetView>
  </sheetViews>
  <sheetFormatPr defaultColWidth="9.00390625" defaultRowHeight="12.75"/>
  <cols>
    <col min="1" max="1" width="25.25390625" style="313" customWidth="1"/>
    <col min="2" max="2" width="36.75390625" style="313" customWidth="1"/>
    <col min="3" max="3" width="75.25390625" style="313" customWidth="1"/>
    <col min="4" max="4" width="0.2421875" style="313" hidden="1" customWidth="1"/>
    <col min="5" max="9" width="9.125" style="313" hidden="1" customWidth="1"/>
    <col min="10" max="10" width="10.875" style="313" customWidth="1"/>
    <col min="11" max="16384" width="9.125" style="313" customWidth="1"/>
  </cols>
  <sheetData>
    <row r="1" spans="1:3" ht="15">
      <c r="A1" s="485" t="s">
        <v>433</v>
      </c>
      <c r="B1" s="485"/>
      <c r="C1" s="485"/>
    </row>
    <row r="2" spans="1:9" ht="15">
      <c r="A2" s="485" t="s">
        <v>650</v>
      </c>
      <c r="B2" s="485"/>
      <c r="C2" s="485"/>
      <c r="D2" s="485"/>
      <c r="E2" s="485"/>
      <c r="F2" s="485"/>
      <c r="G2" s="485"/>
      <c r="H2" s="485"/>
      <c r="I2" s="485"/>
    </row>
    <row r="3" spans="1:9" ht="15">
      <c r="A3" s="312"/>
      <c r="B3" s="312"/>
      <c r="C3" s="312" t="s">
        <v>651</v>
      </c>
      <c r="D3" s="312"/>
      <c r="E3" s="312"/>
      <c r="F3" s="312"/>
      <c r="G3" s="312"/>
      <c r="H3" s="312"/>
      <c r="I3" s="312"/>
    </row>
    <row r="4" spans="1:9" ht="15">
      <c r="A4" s="485" t="s">
        <v>652</v>
      </c>
      <c r="B4" s="485"/>
      <c r="C4" s="485"/>
      <c r="D4" s="485"/>
      <c r="E4" s="485"/>
      <c r="F4" s="485"/>
      <c r="G4" s="485"/>
      <c r="H4" s="485"/>
      <c r="I4" s="485"/>
    </row>
    <row r="5" spans="1:3" ht="18.75">
      <c r="A5" s="486" t="s">
        <v>653</v>
      </c>
      <c r="B5" s="486"/>
      <c r="C5" s="486"/>
    </row>
    <row r="6" spans="1:3" ht="18.75">
      <c r="A6" s="486" t="s">
        <v>654</v>
      </c>
      <c r="B6" s="486"/>
      <c r="C6" s="486"/>
    </row>
    <row r="7" spans="1:3" ht="18.75">
      <c r="A7" s="486" t="s">
        <v>434</v>
      </c>
      <c r="B7" s="486"/>
      <c r="C7" s="486"/>
    </row>
    <row r="8" spans="1:3" ht="19.5" thickBot="1">
      <c r="A8" s="477" t="s">
        <v>435</v>
      </c>
      <c r="B8" s="477"/>
      <c r="C8" s="477"/>
    </row>
    <row r="9" spans="1:3" ht="16.5" thickBot="1">
      <c r="A9" s="489" t="s">
        <v>656</v>
      </c>
      <c r="B9" s="490"/>
      <c r="C9" s="487" t="s">
        <v>657</v>
      </c>
    </row>
    <row r="10" spans="1:3" ht="63.75" thickBot="1">
      <c r="A10" s="330" t="s">
        <v>658</v>
      </c>
      <c r="B10" s="331" t="s">
        <v>659</v>
      </c>
      <c r="C10" s="488"/>
    </row>
    <row r="11" spans="1:3" ht="36" customHeight="1">
      <c r="A11" s="332">
        <v>182</v>
      </c>
      <c r="B11" s="333"/>
      <c r="C11" s="334" t="s">
        <v>436</v>
      </c>
    </row>
    <row r="12" spans="1:3" ht="68.25" customHeight="1">
      <c r="A12" s="335">
        <v>182</v>
      </c>
      <c r="B12" s="336" t="s">
        <v>437</v>
      </c>
      <c r="C12" s="337" t="s">
        <v>85</v>
      </c>
    </row>
    <row r="13" spans="1:3" ht="99.75" customHeight="1" thickBot="1">
      <c r="A13" s="338">
        <v>182</v>
      </c>
      <c r="B13" s="339" t="s">
        <v>438</v>
      </c>
      <c r="C13" s="340" t="s">
        <v>439</v>
      </c>
    </row>
    <row r="14" spans="1:3" ht="44.25" customHeight="1">
      <c r="A14" s="335">
        <v>182</v>
      </c>
      <c r="B14" s="336" t="s">
        <v>440</v>
      </c>
      <c r="C14" s="337" t="s">
        <v>441</v>
      </c>
    </row>
    <row r="15" spans="1:3" ht="79.5" customHeight="1">
      <c r="A15" s="341">
        <v>182</v>
      </c>
      <c r="B15" s="342" t="s">
        <v>442</v>
      </c>
      <c r="C15" s="337" t="s">
        <v>443</v>
      </c>
    </row>
    <row r="16" spans="1:3" ht="32.25" customHeight="1">
      <c r="A16" s="341">
        <v>182</v>
      </c>
      <c r="B16" s="336" t="s">
        <v>444</v>
      </c>
      <c r="C16" s="337" t="s">
        <v>71</v>
      </c>
    </row>
    <row r="17" spans="1:3" ht="49.5" customHeight="1">
      <c r="A17" s="341">
        <v>182</v>
      </c>
      <c r="B17" s="336" t="s">
        <v>445</v>
      </c>
      <c r="C17" s="337" t="s">
        <v>446</v>
      </c>
    </row>
    <row r="18" spans="1:3" ht="31.5">
      <c r="A18" s="341">
        <v>182</v>
      </c>
      <c r="B18" s="336" t="s">
        <v>447</v>
      </c>
      <c r="C18" s="337" t="s">
        <v>448</v>
      </c>
    </row>
    <row r="19" spans="1:3" ht="34.5" customHeight="1">
      <c r="A19" s="341">
        <v>182</v>
      </c>
      <c r="B19" s="336" t="s">
        <v>449</v>
      </c>
      <c r="C19" s="337" t="s">
        <v>448</v>
      </c>
    </row>
    <row r="20" spans="1:3" ht="47.25">
      <c r="A20" s="341">
        <v>182</v>
      </c>
      <c r="B20" s="336" t="s">
        <v>450</v>
      </c>
      <c r="C20" s="337" t="s">
        <v>451</v>
      </c>
    </row>
    <row r="21" spans="1:3" ht="47.25">
      <c r="A21" s="341">
        <v>182</v>
      </c>
      <c r="B21" s="336" t="s">
        <v>452</v>
      </c>
      <c r="C21" s="337" t="s">
        <v>453</v>
      </c>
    </row>
    <row r="22" spans="1:3" ht="17.25" customHeight="1">
      <c r="A22" s="341">
        <v>182</v>
      </c>
      <c r="B22" s="336" t="s">
        <v>454</v>
      </c>
      <c r="C22" s="343" t="s">
        <v>111</v>
      </c>
    </row>
    <row r="23" spans="1:3" ht="31.5">
      <c r="A23" s="341">
        <v>182</v>
      </c>
      <c r="B23" s="336" t="s">
        <v>455</v>
      </c>
      <c r="C23" s="343" t="s">
        <v>456</v>
      </c>
    </row>
    <row r="24" spans="1:3" ht="47.25" customHeight="1">
      <c r="A24" s="341">
        <v>182</v>
      </c>
      <c r="B24" s="336" t="s">
        <v>457</v>
      </c>
      <c r="C24" s="344" t="s">
        <v>458</v>
      </c>
    </row>
    <row r="25" spans="1:3" ht="34.5" customHeight="1">
      <c r="A25" s="341">
        <v>182</v>
      </c>
      <c r="B25" s="336" t="s">
        <v>459</v>
      </c>
      <c r="C25" s="343" t="s">
        <v>460</v>
      </c>
    </row>
    <row r="26" spans="1:3" ht="32.25" customHeight="1">
      <c r="A26" s="345">
        <v>182</v>
      </c>
      <c r="B26" s="346" t="s">
        <v>461</v>
      </c>
      <c r="C26" s="337" t="s">
        <v>462</v>
      </c>
    </row>
    <row r="27" spans="1:3" s="348" customFormat="1" ht="31.5">
      <c r="A27" s="345">
        <v>182</v>
      </c>
      <c r="B27" s="336" t="s">
        <v>463</v>
      </c>
      <c r="C27" s="347" t="s">
        <v>464</v>
      </c>
    </row>
    <row r="28" spans="1:3" ht="50.25" customHeight="1">
      <c r="A28" s="345">
        <v>182</v>
      </c>
      <c r="B28" s="336" t="s">
        <v>465</v>
      </c>
      <c r="C28" s="344" t="s">
        <v>466</v>
      </c>
    </row>
    <row r="29" spans="1:3" ht="79.5" thickBot="1">
      <c r="A29" s="349">
        <v>182</v>
      </c>
      <c r="B29" s="339" t="s">
        <v>467</v>
      </c>
      <c r="C29" s="350" t="s">
        <v>468</v>
      </c>
    </row>
  </sheetData>
  <sheetProtection/>
  <mergeCells count="9">
    <mergeCell ref="C9:C10"/>
    <mergeCell ref="A9:B9"/>
    <mergeCell ref="A8:C8"/>
    <mergeCell ref="A1:C1"/>
    <mergeCell ref="A2:I2"/>
    <mergeCell ref="A4:I4"/>
    <mergeCell ref="A7:C7"/>
    <mergeCell ref="A5:C5"/>
    <mergeCell ref="A6:C6"/>
  </mergeCells>
  <printOptions/>
  <pageMargins left="0.45" right="0.23" top="0.43" bottom="0.15" header="0.34" footer="0.16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SheetLayoutView="100" zoomScalePageLayoutView="0" workbookViewId="0" topLeftCell="A1">
      <selection activeCell="I42" sqref="I42"/>
    </sheetView>
  </sheetViews>
  <sheetFormatPr defaultColWidth="9.00390625" defaultRowHeight="12.75"/>
  <cols>
    <col min="1" max="1" width="13.375" style="260" bestFit="1" customWidth="1"/>
    <col min="2" max="2" width="16.125" style="260" customWidth="1"/>
    <col min="3" max="7" width="9.125" style="260" customWidth="1"/>
    <col min="8" max="8" width="8.625" style="260" customWidth="1"/>
    <col min="9" max="9" width="17.625" style="260" customWidth="1"/>
    <col min="10" max="10" width="17.875" style="260" customWidth="1"/>
    <col min="11" max="16384" width="9.125" style="260" customWidth="1"/>
  </cols>
  <sheetData>
    <row r="1" spans="1:10" ht="18.75" customHeight="1">
      <c r="A1" s="547" t="s">
        <v>134</v>
      </c>
      <c r="B1" s="547"/>
      <c r="C1" s="547"/>
      <c r="D1" s="547"/>
      <c r="E1" s="547"/>
      <c r="F1" s="547"/>
      <c r="G1" s="547"/>
      <c r="H1" s="547"/>
      <c r="I1" s="547"/>
      <c r="J1" s="259"/>
    </row>
    <row r="2" spans="1:10" ht="36" customHeight="1">
      <c r="A2" s="570" t="s">
        <v>48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10" ht="30" customHeight="1">
      <c r="A3" s="569" t="s">
        <v>135</v>
      </c>
      <c r="B3" s="569"/>
      <c r="C3" s="569" t="s">
        <v>136</v>
      </c>
      <c r="D3" s="569"/>
      <c r="E3" s="569"/>
      <c r="F3" s="569"/>
      <c r="G3" s="569"/>
      <c r="H3" s="569"/>
      <c r="I3" s="261" t="s">
        <v>84</v>
      </c>
      <c r="J3" s="261" t="s">
        <v>194</v>
      </c>
    </row>
    <row r="4" spans="1:10" ht="15.75" customHeight="1">
      <c r="A4" s="554" t="s">
        <v>170</v>
      </c>
      <c r="B4" s="554"/>
      <c r="C4" s="553" t="s">
        <v>617</v>
      </c>
      <c r="D4" s="553"/>
      <c r="E4" s="553"/>
      <c r="F4" s="553"/>
      <c r="G4" s="553"/>
      <c r="H4" s="553"/>
      <c r="I4" s="257">
        <f>I5+I8+I14+I19+I27+I29+I32+I34</f>
        <v>795.4</v>
      </c>
      <c r="J4" s="257">
        <f>J5+J8+J14+J19+J27+J29+J32+J34</f>
        <v>809.4</v>
      </c>
    </row>
    <row r="5" spans="1:10" ht="15" customHeight="1">
      <c r="A5" s="554" t="s">
        <v>171</v>
      </c>
      <c r="B5" s="554"/>
      <c r="C5" s="553" t="s">
        <v>169</v>
      </c>
      <c r="D5" s="553"/>
      <c r="E5" s="553"/>
      <c r="F5" s="553"/>
      <c r="G5" s="553"/>
      <c r="H5" s="553"/>
      <c r="I5" s="256">
        <f>I6</f>
        <v>180</v>
      </c>
      <c r="J5" s="256">
        <f>J6</f>
        <v>180</v>
      </c>
    </row>
    <row r="6" spans="1:10" ht="19.5" customHeight="1">
      <c r="A6" s="552" t="s">
        <v>172</v>
      </c>
      <c r="B6" s="552"/>
      <c r="C6" s="565" t="s">
        <v>92</v>
      </c>
      <c r="D6" s="565"/>
      <c r="E6" s="565"/>
      <c r="F6" s="565"/>
      <c r="G6" s="565"/>
      <c r="H6" s="565"/>
      <c r="I6" s="256">
        <f>I7</f>
        <v>180</v>
      </c>
      <c r="J6" s="256">
        <f>J7</f>
        <v>180</v>
      </c>
    </row>
    <row r="7" spans="1:10" ht="94.5" customHeight="1">
      <c r="A7" s="548" t="s">
        <v>56</v>
      </c>
      <c r="B7" s="549"/>
      <c r="C7" s="472" t="s">
        <v>85</v>
      </c>
      <c r="D7" s="473"/>
      <c r="E7" s="473"/>
      <c r="F7" s="473"/>
      <c r="G7" s="473"/>
      <c r="H7" s="474"/>
      <c r="I7" s="256">
        <v>180</v>
      </c>
      <c r="J7" s="256">
        <v>180</v>
      </c>
    </row>
    <row r="8" spans="1:10" ht="30" customHeight="1" hidden="1">
      <c r="A8" s="550" t="s">
        <v>57</v>
      </c>
      <c r="B8" s="551"/>
      <c r="C8" s="572" t="s">
        <v>58</v>
      </c>
      <c r="D8" s="573"/>
      <c r="E8" s="573"/>
      <c r="F8" s="573"/>
      <c r="G8" s="573"/>
      <c r="H8" s="574"/>
      <c r="I8" s="257">
        <f>I9</f>
        <v>0</v>
      </c>
      <c r="J8" s="257">
        <f>J9</f>
        <v>0</v>
      </c>
    </row>
    <row r="9" spans="1:10" ht="37.5" customHeight="1" hidden="1">
      <c r="A9" s="548" t="s">
        <v>59</v>
      </c>
      <c r="B9" s="549"/>
      <c r="C9" s="472" t="s">
        <v>64</v>
      </c>
      <c r="D9" s="473"/>
      <c r="E9" s="473"/>
      <c r="F9" s="473"/>
      <c r="G9" s="473"/>
      <c r="H9" s="474"/>
      <c r="I9" s="256"/>
      <c r="J9" s="256"/>
    </row>
    <row r="10" spans="1:10" ht="46.5" customHeight="1" hidden="1">
      <c r="A10" s="548" t="s">
        <v>4</v>
      </c>
      <c r="B10" s="549"/>
      <c r="C10" s="472" t="s">
        <v>65</v>
      </c>
      <c r="D10" s="473"/>
      <c r="E10" s="473"/>
      <c r="F10" s="473"/>
      <c r="G10" s="473"/>
      <c r="H10" s="474"/>
      <c r="I10" s="256"/>
      <c r="J10" s="256"/>
    </row>
    <row r="11" spans="1:10" ht="78" customHeight="1" hidden="1">
      <c r="A11" s="548" t="s">
        <v>5</v>
      </c>
      <c r="B11" s="549"/>
      <c r="C11" s="472" t="s">
        <v>66</v>
      </c>
      <c r="D11" s="473"/>
      <c r="E11" s="473"/>
      <c r="F11" s="473"/>
      <c r="G11" s="473"/>
      <c r="H11" s="474"/>
      <c r="I11" s="256"/>
      <c r="J11" s="256"/>
    </row>
    <row r="12" spans="1:10" ht="78" customHeight="1" hidden="1">
      <c r="A12" s="548" t="s">
        <v>6</v>
      </c>
      <c r="B12" s="549"/>
      <c r="C12" s="472" t="s">
        <v>67</v>
      </c>
      <c r="D12" s="473"/>
      <c r="E12" s="473"/>
      <c r="F12" s="473"/>
      <c r="G12" s="473"/>
      <c r="H12" s="474"/>
      <c r="I12" s="256"/>
      <c r="J12" s="256"/>
    </row>
    <row r="13" spans="1:10" ht="78.75" customHeight="1" hidden="1">
      <c r="A13" s="548" t="s">
        <v>7</v>
      </c>
      <c r="B13" s="549"/>
      <c r="C13" s="472" t="s">
        <v>68</v>
      </c>
      <c r="D13" s="473"/>
      <c r="E13" s="473"/>
      <c r="F13" s="473"/>
      <c r="G13" s="473"/>
      <c r="H13" s="474"/>
      <c r="I13" s="256"/>
      <c r="J13" s="256"/>
    </row>
    <row r="14" spans="1:10" ht="18.75" customHeight="1">
      <c r="A14" s="554" t="s">
        <v>174</v>
      </c>
      <c r="B14" s="554"/>
      <c r="C14" s="553" t="s">
        <v>137</v>
      </c>
      <c r="D14" s="553"/>
      <c r="E14" s="553"/>
      <c r="F14" s="553"/>
      <c r="G14" s="553"/>
      <c r="H14" s="553"/>
      <c r="I14" s="257">
        <f>I15+I18</f>
        <v>16</v>
      </c>
      <c r="J14" s="257">
        <f>J15+J18</f>
        <v>16</v>
      </c>
    </row>
    <row r="15" spans="1:10" ht="31.5" customHeight="1">
      <c r="A15" s="548" t="s">
        <v>69</v>
      </c>
      <c r="B15" s="549"/>
      <c r="C15" s="565" t="s">
        <v>118</v>
      </c>
      <c r="D15" s="565"/>
      <c r="E15" s="565"/>
      <c r="F15" s="565"/>
      <c r="G15" s="565"/>
      <c r="H15" s="565"/>
      <c r="I15" s="256">
        <v>16</v>
      </c>
      <c r="J15" s="256">
        <v>16</v>
      </c>
    </row>
    <row r="16" spans="1:10" ht="33" customHeight="1">
      <c r="A16" s="548" t="s">
        <v>70</v>
      </c>
      <c r="B16" s="549"/>
      <c r="C16" s="472" t="s">
        <v>71</v>
      </c>
      <c r="D16" s="473"/>
      <c r="E16" s="473"/>
      <c r="F16" s="473"/>
      <c r="G16" s="473"/>
      <c r="H16" s="474"/>
      <c r="I16" s="256">
        <v>16</v>
      </c>
      <c r="J16" s="256">
        <v>16</v>
      </c>
    </row>
    <row r="17" spans="1:10" ht="52.5" customHeight="1" hidden="1">
      <c r="A17" s="548" t="s">
        <v>72</v>
      </c>
      <c r="B17" s="549"/>
      <c r="C17" s="472" t="s">
        <v>73</v>
      </c>
      <c r="D17" s="473"/>
      <c r="E17" s="473"/>
      <c r="F17" s="473"/>
      <c r="G17" s="473"/>
      <c r="H17" s="474"/>
      <c r="I17" s="256">
        <v>0</v>
      </c>
      <c r="J17" s="256">
        <v>0</v>
      </c>
    </row>
    <row r="18" spans="1:10" ht="7.5" customHeight="1" hidden="1">
      <c r="A18" s="548" t="s">
        <v>112</v>
      </c>
      <c r="B18" s="549"/>
      <c r="C18" s="472" t="s">
        <v>111</v>
      </c>
      <c r="D18" s="473"/>
      <c r="E18" s="473"/>
      <c r="F18" s="473"/>
      <c r="G18" s="473"/>
      <c r="H18" s="474"/>
      <c r="I18" s="256"/>
      <c r="J18" s="256"/>
    </row>
    <row r="19" spans="1:10" ht="17.25" customHeight="1">
      <c r="A19" s="554" t="s">
        <v>173</v>
      </c>
      <c r="B19" s="554"/>
      <c r="C19" s="553" t="s">
        <v>138</v>
      </c>
      <c r="D19" s="553"/>
      <c r="E19" s="553"/>
      <c r="F19" s="553"/>
      <c r="G19" s="553"/>
      <c r="H19" s="553"/>
      <c r="I19" s="257">
        <f>I20+I22</f>
        <v>581</v>
      </c>
      <c r="J19" s="257">
        <f>J20+J22</f>
        <v>595</v>
      </c>
    </row>
    <row r="20" spans="1:10" ht="18" customHeight="1">
      <c r="A20" s="552" t="s">
        <v>618</v>
      </c>
      <c r="B20" s="552"/>
      <c r="C20" s="565" t="s">
        <v>175</v>
      </c>
      <c r="D20" s="565"/>
      <c r="E20" s="565"/>
      <c r="F20" s="565"/>
      <c r="G20" s="565"/>
      <c r="H20" s="565"/>
      <c r="I20" s="256">
        <f>I21</f>
        <v>19</v>
      </c>
      <c r="J20" s="256">
        <f>J21</f>
        <v>20</v>
      </c>
    </row>
    <row r="21" spans="1:10" ht="51.75" customHeight="1">
      <c r="A21" s="548" t="s">
        <v>618</v>
      </c>
      <c r="B21" s="549"/>
      <c r="C21" s="472" t="s">
        <v>74</v>
      </c>
      <c r="D21" s="473"/>
      <c r="E21" s="473"/>
      <c r="F21" s="473"/>
      <c r="G21" s="473"/>
      <c r="H21" s="474"/>
      <c r="I21" s="256">
        <v>19</v>
      </c>
      <c r="J21" s="256">
        <v>20</v>
      </c>
    </row>
    <row r="22" spans="1:10" ht="21.75" customHeight="1">
      <c r="A22" s="548" t="s">
        <v>75</v>
      </c>
      <c r="B22" s="549"/>
      <c r="C22" s="472" t="s">
        <v>139</v>
      </c>
      <c r="D22" s="473"/>
      <c r="E22" s="473"/>
      <c r="F22" s="473"/>
      <c r="G22" s="473"/>
      <c r="H22" s="474"/>
      <c r="I22" s="256">
        <f>I23+I25</f>
        <v>562</v>
      </c>
      <c r="J22" s="256">
        <f>J23+J25</f>
        <v>575</v>
      </c>
    </row>
    <row r="23" spans="1:10" ht="66.75" customHeight="1">
      <c r="A23" s="548" t="s">
        <v>76</v>
      </c>
      <c r="B23" s="549"/>
      <c r="C23" s="472" t="s">
        <v>77</v>
      </c>
      <c r="D23" s="473"/>
      <c r="E23" s="473"/>
      <c r="F23" s="473"/>
      <c r="G23" s="473"/>
      <c r="H23" s="474"/>
      <c r="I23" s="256">
        <f>I24</f>
        <v>465</v>
      </c>
      <c r="J23" s="256">
        <f>J24</f>
        <v>478</v>
      </c>
    </row>
    <row r="24" spans="1:10" ht="68.25" customHeight="1">
      <c r="A24" s="552" t="s">
        <v>601</v>
      </c>
      <c r="B24" s="552"/>
      <c r="C24" s="565" t="s">
        <v>77</v>
      </c>
      <c r="D24" s="565"/>
      <c r="E24" s="565"/>
      <c r="F24" s="565"/>
      <c r="G24" s="565"/>
      <c r="H24" s="565"/>
      <c r="I24" s="256">
        <v>465</v>
      </c>
      <c r="J24" s="256">
        <v>478</v>
      </c>
    </row>
    <row r="25" spans="1:10" ht="81" customHeight="1">
      <c r="A25" s="552" t="s">
        <v>78</v>
      </c>
      <c r="B25" s="552"/>
      <c r="C25" s="565" t="s">
        <v>623</v>
      </c>
      <c r="D25" s="565"/>
      <c r="E25" s="565"/>
      <c r="F25" s="565"/>
      <c r="G25" s="565"/>
      <c r="H25" s="565"/>
      <c r="I25" s="256">
        <f>I26</f>
        <v>97</v>
      </c>
      <c r="J25" s="256">
        <f>J26</f>
        <v>97</v>
      </c>
    </row>
    <row r="26" spans="1:10" ht="93.75" customHeight="1">
      <c r="A26" s="548" t="s">
        <v>619</v>
      </c>
      <c r="B26" s="549"/>
      <c r="C26" s="472" t="s">
        <v>79</v>
      </c>
      <c r="D26" s="473"/>
      <c r="E26" s="473"/>
      <c r="F26" s="473"/>
      <c r="G26" s="473"/>
      <c r="H26" s="474"/>
      <c r="I26" s="256">
        <v>97</v>
      </c>
      <c r="J26" s="256">
        <v>97</v>
      </c>
    </row>
    <row r="27" spans="1:10" ht="20.25" customHeight="1" hidden="1">
      <c r="A27" s="550" t="s">
        <v>99</v>
      </c>
      <c r="B27" s="551"/>
      <c r="C27" s="561" t="s">
        <v>100</v>
      </c>
      <c r="D27" s="562"/>
      <c r="E27" s="562"/>
      <c r="F27" s="562"/>
      <c r="G27" s="562"/>
      <c r="H27" s="563"/>
      <c r="I27" s="257">
        <f>I28</f>
        <v>0</v>
      </c>
      <c r="J27" s="257">
        <f>J28</f>
        <v>0</v>
      </c>
    </row>
    <row r="28" spans="1:10" ht="94.5" customHeight="1" hidden="1">
      <c r="A28" s="552" t="s">
        <v>80</v>
      </c>
      <c r="B28" s="552"/>
      <c r="C28" s="565" t="s">
        <v>98</v>
      </c>
      <c r="D28" s="565"/>
      <c r="E28" s="565"/>
      <c r="F28" s="565"/>
      <c r="G28" s="565"/>
      <c r="H28" s="565"/>
      <c r="I28" s="256"/>
      <c r="J28" s="256"/>
    </row>
    <row r="29" spans="1:10" ht="48.75" customHeight="1">
      <c r="A29" s="554" t="s">
        <v>183</v>
      </c>
      <c r="B29" s="554"/>
      <c r="C29" s="553" t="s">
        <v>197</v>
      </c>
      <c r="D29" s="553"/>
      <c r="E29" s="553"/>
      <c r="F29" s="553"/>
      <c r="G29" s="553"/>
      <c r="H29" s="553"/>
      <c r="I29" s="257">
        <f>I30+I31</f>
        <v>2</v>
      </c>
      <c r="J29" s="257">
        <f>J30+J31</f>
        <v>2</v>
      </c>
    </row>
    <row r="30" spans="1:10" ht="92.25" customHeight="1" hidden="1">
      <c r="A30" s="555" t="s">
        <v>86</v>
      </c>
      <c r="B30" s="555"/>
      <c r="C30" s="580" t="s">
        <v>87</v>
      </c>
      <c r="D30" s="580"/>
      <c r="E30" s="580"/>
      <c r="F30" s="580"/>
      <c r="G30" s="580"/>
      <c r="H30" s="580"/>
      <c r="I30" s="256"/>
      <c r="J30" s="256"/>
    </row>
    <row r="31" spans="1:10" ht="51" customHeight="1">
      <c r="A31" s="555" t="s">
        <v>366</v>
      </c>
      <c r="B31" s="555"/>
      <c r="C31" s="580" t="s">
        <v>581</v>
      </c>
      <c r="D31" s="580"/>
      <c r="E31" s="580"/>
      <c r="F31" s="580"/>
      <c r="G31" s="580"/>
      <c r="H31" s="580"/>
      <c r="I31" s="256">
        <v>2</v>
      </c>
      <c r="J31" s="256">
        <v>2</v>
      </c>
    </row>
    <row r="32" spans="1:10" ht="36.75" customHeight="1" hidden="1">
      <c r="A32" s="577" t="s">
        <v>101</v>
      </c>
      <c r="B32" s="578"/>
      <c r="C32" s="577" t="s">
        <v>81</v>
      </c>
      <c r="D32" s="579"/>
      <c r="E32" s="579"/>
      <c r="F32" s="579"/>
      <c r="G32" s="579"/>
      <c r="H32" s="578"/>
      <c r="I32" s="257">
        <f>I33</f>
        <v>0</v>
      </c>
      <c r="J32" s="257">
        <f>J33</f>
        <v>0</v>
      </c>
    </row>
    <row r="33" spans="1:10" ht="60.75" customHeight="1" hidden="1">
      <c r="A33" s="555" t="s">
        <v>55</v>
      </c>
      <c r="B33" s="555"/>
      <c r="C33" s="472" t="s">
        <v>50</v>
      </c>
      <c r="D33" s="473"/>
      <c r="E33" s="473"/>
      <c r="F33" s="473"/>
      <c r="G33" s="473"/>
      <c r="H33" s="474"/>
      <c r="I33" s="256"/>
      <c r="J33" s="256"/>
    </row>
    <row r="34" spans="1:10" ht="28.5" customHeight="1">
      <c r="A34" s="577" t="s">
        <v>42</v>
      </c>
      <c r="B34" s="578"/>
      <c r="C34" s="550" t="s">
        <v>43</v>
      </c>
      <c r="D34" s="558"/>
      <c r="E34" s="558"/>
      <c r="F34" s="558"/>
      <c r="G34" s="558"/>
      <c r="H34" s="551"/>
      <c r="I34" s="257">
        <f>I35</f>
        <v>16.4</v>
      </c>
      <c r="J34" s="257">
        <f>J35</f>
        <v>16.4</v>
      </c>
    </row>
    <row r="35" spans="1:10" ht="30" customHeight="1">
      <c r="A35" s="575" t="s">
        <v>602</v>
      </c>
      <c r="B35" s="576"/>
      <c r="C35" s="472" t="s">
        <v>582</v>
      </c>
      <c r="D35" s="473"/>
      <c r="E35" s="473"/>
      <c r="F35" s="473"/>
      <c r="G35" s="473"/>
      <c r="H35" s="474"/>
      <c r="I35" s="256">
        <v>16.4</v>
      </c>
      <c r="J35" s="256">
        <v>16.4</v>
      </c>
    </row>
    <row r="36" spans="1:10" ht="49.5" customHeight="1">
      <c r="A36" s="554" t="s">
        <v>180</v>
      </c>
      <c r="B36" s="554"/>
      <c r="C36" s="553" t="s">
        <v>82</v>
      </c>
      <c r="D36" s="553"/>
      <c r="E36" s="553"/>
      <c r="F36" s="553"/>
      <c r="G36" s="553"/>
      <c r="H36" s="553"/>
      <c r="I36" s="257">
        <f>I37+I40+I42</f>
        <v>1138.9</v>
      </c>
      <c r="J36" s="257">
        <f>J37+J40+J42</f>
        <v>986</v>
      </c>
    </row>
    <row r="37" spans="1:10" ht="31.5" customHeight="1">
      <c r="A37" s="554" t="s">
        <v>91</v>
      </c>
      <c r="B37" s="554"/>
      <c r="C37" s="553" t="s">
        <v>217</v>
      </c>
      <c r="D37" s="553"/>
      <c r="E37" s="553"/>
      <c r="F37" s="553"/>
      <c r="G37" s="553"/>
      <c r="H37" s="553"/>
      <c r="I37" s="257">
        <f>I38+I39</f>
        <v>1069.7</v>
      </c>
      <c r="J37" s="257">
        <f>J38+J39</f>
        <v>920.3</v>
      </c>
    </row>
    <row r="38" spans="1:10" ht="34.5" customHeight="1">
      <c r="A38" s="552" t="s">
        <v>195</v>
      </c>
      <c r="B38" s="552"/>
      <c r="C38" s="565" t="s">
        <v>583</v>
      </c>
      <c r="D38" s="565"/>
      <c r="E38" s="565"/>
      <c r="F38" s="565"/>
      <c r="G38" s="565"/>
      <c r="H38" s="565"/>
      <c r="I38" s="256">
        <v>1069.7</v>
      </c>
      <c r="J38" s="256">
        <v>920.3</v>
      </c>
    </row>
    <row r="39" spans="1:10" ht="32.25" customHeight="1" hidden="1">
      <c r="A39" s="552" t="s">
        <v>196</v>
      </c>
      <c r="B39" s="552"/>
      <c r="C39" s="565" t="s">
        <v>182</v>
      </c>
      <c r="D39" s="565"/>
      <c r="E39" s="565"/>
      <c r="F39" s="565"/>
      <c r="G39" s="565"/>
      <c r="H39" s="565"/>
      <c r="I39" s="256"/>
      <c r="J39" s="256"/>
    </row>
    <row r="40" spans="1:10" ht="32.25" customHeight="1">
      <c r="A40" s="556" t="s">
        <v>218</v>
      </c>
      <c r="B40" s="557"/>
      <c r="C40" s="553" t="s">
        <v>219</v>
      </c>
      <c r="D40" s="553"/>
      <c r="E40" s="553"/>
      <c r="F40" s="553"/>
      <c r="G40" s="553"/>
      <c r="H40" s="553"/>
      <c r="I40" s="257">
        <f>I41</f>
        <v>69.2</v>
      </c>
      <c r="J40" s="257">
        <f>J41</f>
        <v>65.7</v>
      </c>
    </row>
    <row r="41" spans="1:10" ht="51" customHeight="1">
      <c r="A41" s="552" t="s">
        <v>93</v>
      </c>
      <c r="B41" s="552"/>
      <c r="C41" s="565" t="s">
        <v>589</v>
      </c>
      <c r="D41" s="565"/>
      <c r="E41" s="565"/>
      <c r="F41" s="565"/>
      <c r="G41" s="565"/>
      <c r="H41" s="565"/>
      <c r="I41" s="256">
        <v>69.2</v>
      </c>
      <c r="J41" s="256">
        <v>65.7</v>
      </c>
    </row>
    <row r="42" spans="1:10" ht="51" customHeight="1">
      <c r="A42" s="559" t="s">
        <v>296</v>
      </c>
      <c r="B42" s="560"/>
      <c r="C42" s="561" t="s">
        <v>204</v>
      </c>
      <c r="D42" s="562"/>
      <c r="E42" s="562"/>
      <c r="F42" s="562"/>
      <c r="G42" s="562"/>
      <c r="H42" s="563"/>
      <c r="I42" s="257">
        <f>I43</f>
        <v>0</v>
      </c>
      <c r="J42" s="257">
        <f>J43</f>
        <v>0</v>
      </c>
    </row>
    <row r="43" spans="1:10" ht="85.5" customHeight="1">
      <c r="A43" s="564" t="s">
        <v>297</v>
      </c>
      <c r="B43" s="564"/>
      <c r="C43" s="565" t="s">
        <v>295</v>
      </c>
      <c r="D43" s="565"/>
      <c r="E43" s="565"/>
      <c r="F43" s="565"/>
      <c r="G43" s="565"/>
      <c r="H43" s="565"/>
      <c r="I43" s="256">
        <f>'меж. трансферты 2016-2017 '!B13</f>
        <v>0</v>
      </c>
      <c r="J43" s="256">
        <f>'меж. трансферты 2016-2017 '!C13</f>
        <v>0</v>
      </c>
    </row>
    <row r="44" spans="1:10" ht="15.75" customHeight="1">
      <c r="A44" s="554"/>
      <c r="B44" s="554"/>
      <c r="C44" s="554" t="s">
        <v>140</v>
      </c>
      <c r="D44" s="554"/>
      <c r="E44" s="554"/>
      <c r="F44" s="554"/>
      <c r="G44" s="554"/>
      <c r="H44" s="554"/>
      <c r="I44" s="257">
        <f>I4+I36</f>
        <v>1934.3000000000002</v>
      </c>
      <c r="J44" s="257">
        <f>J4+J36</f>
        <v>1795.4</v>
      </c>
    </row>
    <row r="45" spans="1:10" ht="14.25" customHeight="1">
      <c r="A45" s="566"/>
      <c r="B45" s="566"/>
      <c r="C45" s="566"/>
      <c r="D45" s="566"/>
      <c r="E45" s="566"/>
      <c r="F45" s="566"/>
      <c r="G45" s="566"/>
      <c r="H45" s="566"/>
      <c r="I45" s="568"/>
      <c r="J45" s="568"/>
    </row>
    <row r="46" spans="1:10" ht="15.75" customHeight="1">
      <c r="A46" s="567"/>
      <c r="B46" s="567"/>
      <c r="C46" s="567"/>
      <c r="D46" s="567"/>
      <c r="E46" s="567"/>
      <c r="F46" s="567"/>
      <c r="G46" s="567"/>
      <c r="H46" s="567"/>
      <c r="I46" s="567"/>
      <c r="J46" s="567"/>
    </row>
    <row r="47" spans="9:11" ht="12.75">
      <c r="I47" s="263"/>
      <c r="K47" s="263"/>
    </row>
    <row r="48" ht="12.75">
      <c r="I48" s="263"/>
    </row>
    <row r="49" ht="12.75">
      <c r="I49" s="263"/>
    </row>
    <row r="50" ht="12.75">
      <c r="I50" s="263"/>
    </row>
  </sheetData>
  <sheetProtection/>
  <mergeCells count="90">
    <mergeCell ref="A1:I1"/>
    <mergeCell ref="A16:B16"/>
    <mergeCell ref="C17:H17"/>
    <mergeCell ref="A17:B17"/>
    <mergeCell ref="C16:H16"/>
    <mergeCell ref="A8:B8"/>
    <mergeCell ref="A12:B12"/>
    <mergeCell ref="A7:B7"/>
    <mergeCell ref="A15:B15"/>
    <mergeCell ref="C6:H6"/>
    <mergeCell ref="A30:B30"/>
    <mergeCell ref="A40:B40"/>
    <mergeCell ref="C40:H40"/>
    <mergeCell ref="A39:B39"/>
    <mergeCell ref="A38:B38"/>
    <mergeCell ref="C36:H36"/>
    <mergeCell ref="A32:B32"/>
    <mergeCell ref="A31:B31"/>
    <mergeCell ref="A33:B33"/>
    <mergeCell ref="A37:B37"/>
    <mergeCell ref="A44:B44"/>
    <mergeCell ref="C44:H44"/>
    <mergeCell ref="A35:B35"/>
    <mergeCell ref="A36:B36"/>
    <mergeCell ref="A42:B42"/>
    <mergeCell ref="C42:H42"/>
    <mergeCell ref="A43:B43"/>
    <mergeCell ref="C43:H43"/>
    <mergeCell ref="A45:B46"/>
    <mergeCell ref="C45:H46"/>
    <mergeCell ref="C22:H22"/>
    <mergeCell ref="A22:B22"/>
    <mergeCell ref="C29:H29"/>
    <mergeCell ref="A29:B29"/>
    <mergeCell ref="A23:B23"/>
    <mergeCell ref="A27:B27"/>
    <mergeCell ref="A41:B41"/>
    <mergeCell ref="A34:B34"/>
    <mergeCell ref="C18:H18"/>
    <mergeCell ref="C19:H19"/>
    <mergeCell ref="C27:H27"/>
    <mergeCell ref="C39:H39"/>
    <mergeCell ref="C21:H21"/>
    <mergeCell ref="C30:H30"/>
    <mergeCell ref="C20:H20"/>
    <mergeCell ref="C25:H25"/>
    <mergeCell ref="C23:H23"/>
    <mergeCell ref="C33:H33"/>
    <mergeCell ref="A6:B6"/>
    <mergeCell ref="A10:B10"/>
    <mergeCell ref="C8:H8"/>
    <mergeCell ref="C9:H9"/>
    <mergeCell ref="C10:H10"/>
    <mergeCell ref="C7:H7"/>
    <mergeCell ref="C4:H4"/>
    <mergeCell ref="C5:H5"/>
    <mergeCell ref="C3:H3"/>
    <mergeCell ref="A5:B5"/>
    <mergeCell ref="A3:B3"/>
    <mergeCell ref="A4:B4"/>
    <mergeCell ref="A11:B11"/>
    <mergeCell ref="A14:B14"/>
    <mergeCell ref="A13:B13"/>
    <mergeCell ref="C31:H31"/>
    <mergeCell ref="A21:B21"/>
    <mergeCell ref="C12:H12"/>
    <mergeCell ref="C15:H15"/>
    <mergeCell ref="C11:H11"/>
    <mergeCell ref="C13:H13"/>
    <mergeCell ref="C14:H14"/>
    <mergeCell ref="J45:J46"/>
    <mergeCell ref="C24:H24"/>
    <mergeCell ref="C38:H38"/>
    <mergeCell ref="I45:I46"/>
    <mergeCell ref="C41:H41"/>
    <mergeCell ref="C32:H32"/>
    <mergeCell ref="C28:H28"/>
    <mergeCell ref="C37:H37"/>
    <mergeCell ref="C34:H34"/>
    <mergeCell ref="C35:H35"/>
    <mergeCell ref="A2:J2"/>
    <mergeCell ref="A28:B28"/>
    <mergeCell ref="A20:B20"/>
    <mergeCell ref="A19:B19"/>
    <mergeCell ref="A9:B9"/>
    <mergeCell ref="A24:B24"/>
    <mergeCell ref="A26:B26"/>
    <mergeCell ref="C26:H26"/>
    <mergeCell ref="A18:B18"/>
    <mergeCell ref="A25:B25"/>
  </mergeCells>
  <printOptions/>
  <pageMargins left="0.48" right="0.2362204724409449" top="0.46" bottom="0.93" header="0.25" footer="0.5118110236220472"/>
  <pageSetup fitToHeight="2" fitToWidth="1" horizontalDpi="600" verticalDpi="600" orientation="portrait" paperSize="9" scale="82" r:id="rId1"/>
  <rowBreaks count="1" manualBreakCount="1">
    <brk id="23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/>
  </sheetPr>
  <dimension ref="A1:Q82"/>
  <sheetViews>
    <sheetView zoomScale="120" zoomScaleNormal="120" zoomScalePageLayoutView="0" workbookViewId="0" topLeftCell="A4">
      <selection activeCell="H89" sqref="H89"/>
    </sheetView>
  </sheetViews>
  <sheetFormatPr defaultColWidth="9.00390625" defaultRowHeight="12.75"/>
  <cols>
    <col min="1" max="1" width="14.625" style="405" customWidth="1"/>
    <col min="2" max="2" width="10.625" style="405" customWidth="1"/>
    <col min="3" max="4" width="9.125" style="405" customWidth="1"/>
    <col min="5" max="5" width="11.125" style="405" customWidth="1"/>
    <col min="6" max="6" width="9.125" style="405" customWidth="1"/>
    <col min="7" max="7" width="11.625" style="405" customWidth="1"/>
    <col min="8" max="8" width="11.75390625" style="405" customWidth="1"/>
    <col min="9" max="9" width="17.25390625" style="405" customWidth="1"/>
    <col min="10" max="10" width="26.75390625" style="405" customWidth="1"/>
    <col min="11" max="11" width="15.125" style="405" customWidth="1"/>
    <col min="12" max="12" width="9.125" style="405" customWidth="1"/>
    <col min="13" max="13" width="9.625" style="405" customWidth="1"/>
    <col min="14" max="14" width="9.125" style="405" customWidth="1"/>
    <col min="15" max="15" width="9.625" style="405" bestFit="1" customWidth="1"/>
    <col min="16" max="16384" width="9.125" style="405" customWidth="1"/>
  </cols>
  <sheetData>
    <row r="1" spans="8:10" ht="12.75">
      <c r="H1" s="462" t="s">
        <v>503</v>
      </c>
      <c r="I1" s="585"/>
      <c r="J1" s="589"/>
    </row>
    <row r="2" spans="3:9" ht="12.75">
      <c r="C2" s="590" t="s">
        <v>12</v>
      </c>
      <c r="D2" s="590"/>
      <c r="E2" s="590"/>
      <c r="F2" s="590"/>
      <c r="G2" s="590"/>
      <c r="H2" s="590"/>
      <c r="I2" s="590"/>
    </row>
    <row r="3" spans="6:9" ht="12.75">
      <c r="F3" s="407"/>
      <c r="G3" s="406"/>
      <c r="H3" s="406"/>
      <c r="I3" s="406"/>
    </row>
    <row r="4" spans="4:14" ht="12.75">
      <c r="D4" s="406"/>
      <c r="E4" s="406"/>
      <c r="F4" s="589" t="s">
        <v>504</v>
      </c>
      <c r="G4" s="589"/>
      <c r="H4" s="408"/>
      <c r="I4" s="591" t="s">
        <v>11</v>
      </c>
      <c r="J4" s="592"/>
      <c r="N4" s="408"/>
    </row>
    <row r="5" spans="9:11" ht="12.75">
      <c r="I5" s="581"/>
      <c r="J5" s="581"/>
      <c r="K5" s="581"/>
    </row>
    <row r="6" spans="1:9" ht="12.75">
      <c r="A6" s="582" t="s">
        <v>505</v>
      </c>
      <c r="B6" s="582"/>
      <c r="C6" s="582"/>
      <c r="D6" s="582"/>
      <c r="E6" s="582"/>
      <c r="F6" s="582"/>
      <c r="G6" s="582"/>
      <c r="H6" s="582"/>
      <c r="I6" s="582"/>
    </row>
    <row r="8" spans="1:11" ht="12.75">
      <c r="A8" s="585" t="s">
        <v>13</v>
      </c>
      <c r="B8" s="585"/>
      <c r="C8" s="585"/>
      <c r="D8" s="585"/>
      <c r="E8" s="585"/>
      <c r="F8" s="585"/>
      <c r="G8" s="585"/>
      <c r="H8" s="585"/>
      <c r="I8" s="585"/>
      <c r="J8" s="408"/>
      <c r="K8" s="408"/>
    </row>
    <row r="9" spans="2:8" ht="13.5" thickBot="1">
      <c r="B9" s="602" t="s">
        <v>14</v>
      </c>
      <c r="C9" s="602"/>
      <c r="D9" s="602"/>
      <c r="E9" s="602"/>
      <c r="F9" s="602"/>
      <c r="G9" s="602"/>
      <c r="H9" s="602"/>
    </row>
    <row r="10" spans="1:13" ht="13.5" customHeight="1">
      <c r="A10" s="586" t="s">
        <v>157</v>
      </c>
      <c r="B10" s="595" t="s">
        <v>506</v>
      </c>
      <c r="C10" s="595"/>
      <c r="D10" s="595"/>
      <c r="E10" s="595"/>
      <c r="F10" s="595"/>
      <c r="G10" s="595"/>
      <c r="H10" s="595"/>
      <c r="I10" s="409" t="s">
        <v>507</v>
      </c>
      <c r="J10" s="410"/>
      <c r="K10" s="410"/>
      <c r="L10" s="410"/>
      <c r="M10" s="410"/>
    </row>
    <row r="11" spans="1:14" ht="42.75" customHeight="1">
      <c r="A11" s="587"/>
      <c r="B11" s="596" t="s">
        <v>508</v>
      </c>
      <c r="C11" s="596" t="s">
        <v>509</v>
      </c>
      <c r="D11" s="596" t="s">
        <v>510</v>
      </c>
      <c r="E11" s="596" t="s">
        <v>511</v>
      </c>
      <c r="F11" s="596" t="s">
        <v>145</v>
      </c>
      <c r="G11" s="598" t="s">
        <v>512</v>
      </c>
      <c r="H11" s="583" t="s">
        <v>513</v>
      </c>
      <c r="I11" s="413" t="s">
        <v>514</v>
      </c>
      <c r="J11" s="410"/>
      <c r="K11" s="410"/>
      <c r="L11" s="410"/>
      <c r="M11" s="410"/>
      <c r="N11" s="414"/>
    </row>
    <row r="12" spans="1:13" ht="27" customHeight="1">
      <c r="A12" s="587"/>
      <c r="B12" s="596"/>
      <c r="C12" s="596"/>
      <c r="D12" s="596"/>
      <c r="E12" s="596"/>
      <c r="F12" s="596"/>
      <c r="G12" s="596"/>
      <c r="H12" s="584"/>
      <c r="I12" s="599" t="s">
        <v>515</v>
      </c>
      <c r="J12" s="593"/>
      <c r="K12" s="593"/>
      <c r="L12" s="593"/>
      <c r="M12" s="593"/>
    </row>
    <row r="13" spans="1:13" ht="2.25" customHeight="1" hidden="1">
      <c r="A13" s="587"/>
      <c r="B13" s="596"/>
      <c r="C13" s="596"/>
      <c r="D13" s="596"/>
      <c r="E13" s="596"/>
      <c r="F13" s="596"/>
      <c r="G13" s="596"/>
      <c r="H13" s="415"/>
      <c r="I13" s="600"/>
      <c r="J13" s="594"/>
      <c r="K13" s="594"/>
      <c r="L13" s="594"/>
      <c r="M13" s="594"/>
    </row>
    <row r="14" spans="1:13" ht="6" customHeight="1" hidden="1">
      <c r="A14" s="588"/>
      <c r="B14" s="597"/>
      <c r="C14" s="597"/>
      <c r="D14" s="597"/>
      <c r="E14" s="597"/>
      <c r="F14" s="597"/>
      <c r="G14" s="597"/>
      <c r="H14" s="416"/>
      <c r="I14" s="601"/>
      <c r="J14" s="594"/>
      <c r="K14" s="594"/>
      <c r="L14" s="594"/>
      <c r="M14" s="594"/>
    </row>
    <row r="15" spans="1:13" ht="14.25" customHeight="1" hidden="1">
      <c r="A15" s="417"/>
      <c r="B15" s="418">
        <v>906</v>
      </c>
      <c r="C15" s="419" t="s">
        <v>147</v>
      </c>
      <c r="D15" s="419" t="s">
        <v>95</v>
      </c>
      <c r="E15" s="419" t="s">
        <v>516</v>
      </c>
      <c r="F15" s="419" t="s">
        <v>127</v>
      </c>
      <c r="G15" s="419" t="s">
        <v>517</v>
      </c>
      <c r="H15" s="420"/>
      <c r="I15" s="421" t="s">
        <v>518</v>
      </c>
      <c r="J15" s="422"/>
      <c r="K15" s="422"/>
      <c r="L15" s="422"/>
      <c r="M15" s="422"/>
    </row>
    <row r="16" spans="1:13" ht="14.25" customHeight="1" hidden="1">
      <c r="A16" s="411"/>
      <c r="B16" s="412">
        <v>906</v>
      </c>
      <c r="C16" s="423" t="s">
        <v>147</v>
      </c>
      <c r="D16" s="423" t="s">
        <v>152</v>
      </c>
      <c r="E16" s="423" t="s">
        <v>519</v>
      </c>
      <c r="F16" s="423" t="s">
        <v>520</v>
      </c>
      <c r="G16" s="423" t="s">
        <v>521</v>
      </c>
      <c r="H16" s="424"/>
      <c r="I16" s="425">
        <v>20000</v>
      </c>
      <c r="J16" s="422"/>
      <c r="K16" s="422"/>
      <c r="L16" s="422"/>
      <c r="M16" s="422"/>
    </row>
    <row r="17" spans="1:13" ht="14.25" customHeight="1" hidden="1">
      <c r="A17" s="411"/>
      <c r="B17" s="412">
        <v>906</v>
      </c>
      <c r="C17" s="423" t="s">
        <v>147</v>
      </c>
      <c r="D17" s="423" t="s">
        <v>152</v>
      </c>
      <c r="E17" s="423" t="s">
        <v>519</v>
      </c>
      <c r="F17" s="423" t="s">
        <v>520</v>
      </c>
      <c r="G17" s="423" t="s">
        <v>521</v>
      </c>
      <c r="H17" s="423" t="s">
        <v>522</v>
      </c>
      <c r="I17" s="425">
        <v>10000</v>
      </c>
      <c r="J17" s="422"/>
      <c r="K17" s="422"/>
      <c r="L17" s="422"/>
      <c r="M17" s="422"/>
    </row>
    <row r="18" spans="1:13" ht="14.25" customHeight="1" hidden="1">
      <c r="A18" s="411"/>
      <c r="B18" s="424">
        <v>906</v>
      </c>
      <c r="C18" s="424" t="s">
        <v>147</v>
      </c>
      <c r="D18" s="423" t="s">
        <v>178</v>
      </c>
      <c r="E18" s="423" t="s">
        <v>523</v>
      </c>
      <c r="F18" s="423" t="s">
        <v>524</v>
      </c>
      <c r="G18" s="423" t="s">
        <v>525</v>
      </c>
      <c r="H18" s="424"/>
      <c r="I18" s="426">
        <v>50000</v>
      </c>
      <c r="J18" s="427"/>
      <c r="K18" s="427"/>
      <c r="L18" s="427"/>
      <c r="M18" s="427"/>
    </row>
    <row r="19" spans="1:13" ht="14.25" customHeight="1" hidden="1">
      <c r="A19" s="411"/>
      <c r="B19" s="423" t="s">
        <v>526</v>
      </c>
      <c r="C19" s="423" t="s">
        <v>147</v>
      </c>
      <c r="D19" s="423" t="s">
        <v>209</v>
      </c>
      <c r="E19" s="423" t="s">
        <v>527</v>
      </c>
      <c r="F19" s="423" t="s">
        <v>528</v>
      </c>
      <c r="G19" s="423" t="s">
        <v>529</v>
      </c>
      <c r="H19" s="423" t="s">
        <v>530</v>
      </c>
      <c r="I19" s="426">
        <v>18146.99</v>
      </c>
      <c r="J19" s="427"/>
      <c r="K19" s="427"/>
      <c r="L19" s="427"/>
      <c r="M19" s="427"/>
    </row>
    <row r="20" spans="1:13" ht="14.25" customHeight="1" hidden="1">
      <c r="A20" s="411"/>
      <c r="B20" s="423" t="s">
        <v>526</v>
      </c>
      <c r="C20" s="423" t="s">
        <v>147</v>
      </c>
      <c r="D20" s="423" t="s">
        <v>209</v>
      </c>
      <c r="E20" s="423" t="s">
        <v>531</v>
      </c>
      <c r="F20" s="423" t="s">
        <v>528</v>
      </c>
      <c r="G20" s="423" t="s">
        <v>529</v>
      </c>
      <c r="H20" s="423" t="s">
        <v>530</v>
      </c>
      <c r="I20" s="426">
        <v>5825.58</v>
      </c>
      <c r="J20" s="427"/>
      <c r="K20" s="427"/>
      <c r="L20" s="427"/>
      <c r="M20" s="427"/>
    </row>
    <row r="21" spans="1:13" ht="14.25" customHeight="1" hidden="1">
      <c r="A21" s="411"/>
      <c r="B21" s="423" t="s">
        <v>526</v>
      </c>
      <c r="C21" s="423" t="s">
        <v>152</v>
      </c>
      <c r="D21" s="423" t="s">
        <v>105</v>
      </c>
      <c r="E21" s="423" t="s">
        <v>532</v>
      </c>
      <c r="F21" s="423" t="s">
        <v>520</v>
      </c>
      <c r="G21" s="423" t="s">
        <v>529</v>
      </c>
      <c r="H21" s="423" t="s">
        <v>530</v>
      </c>
      <c r="I21" s="426">
        <v>1080000</v>
      </c>
      <c r="J21" s="427"/>
      <c r="K21" s="427"/>
      <c r="L21" s="427"/>
      <c r="M21" s="427"/>
    </row>
    <row r="22" spans="1:13" ht="14.25" customHeight="1" hidden="1">
      <c r="A22" s="411"/>
      <c r="B22" s="423" t="s">
        <v>526</v>
      </c>
      <c r="C22" s="423" t="s">
        <v>152</v>
      </c>
      <c r="D22" s="423" t="s">
        <v>105</v>
      </c>
      <c r="E22" s="423" t="s">
        <v>533</v>
      </c>
      <c r="F22" s="423" t="s">
        <v>520</v>
      </c>
      <c r="G22" s="423" t="s">
        <v>529</v>
      </c>
      <c r="H22" s="424"/>
      <c r="I22" s="426">
        <v>122200</v>
      </c>
      <c r="J22" s="427"/>
      <c r="K22" s="427"/>
      <c r="L22" s="427"/>
      <c r="M22" s="427"/>
    </row>
    <row r="23" spans="1:17" ht="12.75" customHeight="1" hidden="1">
      <c r="A23" s="411"/>
      <c r="B23" s="424" t="s">
        <v>526</v>
      </c>
      <c r="C23" s="424" t="s">
        <v>147</v>
      </c>
      <c r="D23" s="424" t="s">
        <v>152</v>
      </c>
      <c r="E23" s="424" t="s">
        <v>519</v>
      </c>
      <c r="F23" s="423" t="s">
        <v>528</v>
      </c>
      <c r="G23" s="423" t="s">
        <v>529</v>
      </c>
      <c r="H23" s="424"/>
      <c r="I23" s="426"/>
      <c r="J23" s="427"/>
      <c r="K23" s="427"/>
      <c r="L23" s="427"/>
      <c r="M23" s="427"/>
      <c r="Q23" s="405">
        <v>80000</v>
      </c>
    </row>
    <row r="24" spans="1:13" ht="12.75" customHeight="1" hidden="1">
      <c r="A24" s="411"/>
      <c r="B24" s="423"/>
      <c r="C24" s="423"/>
      <c r="D24" s="423"/>
      <c r="E24" s="423"/>
      <c r="F24" s="423"/>
      <c r="G24" s="423"/>
      <c r="H24" s="424"/>
      <c r="I24" s="428"/>
      <c r="J24" s="427"/>
      <c r="K24" s="427"/>
      <c r="L24" s="427"/>
      <c r="M24" s="427"/>
    </row>
    <row r="25" spans="1:13" ht="12.75" customHeight="1" hidden="1">
      <c r="A25" s="411"/>
      <c r="B25" s="429"/>
      <c r="C25" s="429"/>
      <c r="D25" s="429"/>
      <c r="E25" s="429"/>
      <c r="F25" s="429"/>
      <c r="G25" s="429"/>
      <c r="H25" s="430"/>
      <c r="I25" s="428"/>
      <c r="J25" s="427"/>
      <c r="K25" s="427"/>
      <c r="L25" s="427"/>
      <c r="M25" s="427"/>
    </row>
    <row r="26" spans="1:13" ht="12.75" customHeight="1" hidden="1">
      <c r="A26" s="411"/>
      <c r="B26" s="429"/>
      <c r="C26" s="429"/>
      <c r="D26" s="429"/>
      <c r="E26" s="429"/>
      <c r="F26" s="429"/>
      <c r="G26" s="429"/>
      <c r="H26" s="431"/>
      <c r="I26" s="428"/>
      <c r="J26" s="427"/>
      <c r="K26" s="427"/>
      <c r="L26" s="427"/>
      <c r="M26" s="427"/>
    </row>
    <row r="27" spans="1:13" ht="12.75" customHeight="1" hidden="1">
      <c r="A27" s="411"/>
      <c r="B27" s="429"/>
      <c r="C27" s="429"/>
      <c r="D27" s="429"/>
      <c r="E27" s="429"/>
      <c r="F27" s="429"/>
      <c r="G27" s="429"/>
      <c r="H27" s="431"/>
      <c r="I27" s="428"/>
      <c r="J27" s="427"/>
      <c r="K27" s="427"/>
      <c r="L27" s="427"/>
      <c r="M27" s="427"/>
    </row>
    <row r="28" spans="1:13" ht="12.75" customHeight="1" hidden="1">
      <c r="A28" s="411"/>
      <c r="B28" s="429"/>
      <c r="C28" s="429"/>
      <c r="D28" s="429"/>
      <c r="E28" s="429"/>
      <c r="F28" s="429"/>
      <c r="G28" s="429"/>
      <c r="H28" s="432"/>
      <c r="I28" s="428"/>
      <c r="J28" s="427"/>
      <c r="K28" s="427"/>
      <c r="L28" s="427"/>
      <c r="M28" s="427"/>
    </row>
    <row r="29" spans="1:13" ht="12.75" customHeight="1" hidden="1">
      <c r="A29" s="411"/>
      <c r="B29" s="429"/>
      <c r="C29" s="429"/>
      <c r="D29" s="429"/>
      <c r="E29" s="429"/>
      <c r="F29" s="429"/>
      <c r="G29" s="429"/>
      <c r="H29" s="432"/>
      <c r="I29" s="428"/>
      <c r="J29" s="427"/>
      <c r="K29" s="427"/>
      <c r="L29" s="427"/>
      <c r="M29" s="427"/>
    </row>
    <row r="30" spans="1:13" ht="12.75" customHeight="1" hidden="1">
      <c r="A30" s="411"/>
      <c r="B30" s="429"/>
      <c r="C30" s="429"/>
      <c r="D30" s="429"/>
      <c r="E30" s="429"/>
      <c r="F30" s="429"/>
      <c r="G30" s="429"/>
      <c r="H30" s="432"/>
      <c r="I30" s="428"/>
      <c r="J30" s="427"/>
      <c r="K30" s="427"/>
      <c r="L30" s="427"/>
      <c r="M30" s="427"/>
    </row>
    <row r="31" spans="1:13" ht="12.75" customHeight="1" hidden="1">
      <c r="A31" s="411"/>
      <c r="B31" s="429"/>
      <c r="C31" s="429"/>
      <c r="D31" s="429"/>
      <c r="E31" s="429"/>
      <c r="F31" s="429"/>
      <c r="G31" s="429"/>
      <c r="H31" s="431"/>
      <c r="I31" s="428"/>
      <c r="J31" s="427"/>
      <c r="K31" s="427"/>
      <c r="L31" s="427"/>
      <c r="M31" s="427"/>
    </row>
    <row r="32" spans="1:13" ht="12.75" customHeight="1" hidden="1">
      <c r="A32" s="411"/>
      <c r="B32" s="429"/>
      <c r="C32" s="429"/>
      <c r="D32" s="429"/>
      <c r="E32" s="429"/>
      <c r="F32" s="429"/>
      <c r="G32" s="429"/>
      <c r="H32" s="432"/>
      <c r="I32" s="428"/>
      <c r="J32" s="427"/>
      <c r="K32" s="427"/>
      <c r="L32" s="427"/>
      <c r="M32" s="427"/>
    </row>
    <row r="33" spans="1:13" ht="12.75" customHeight="1" hidden="1">
      <c r="A33" s="411"/>
      <c r="B33" s="429"/>
      <c r="C33" s="429"/>
      <c r="D33" s="429"/>
      <c r="E33" s="429"/>
      <c r="F33" s="429"/>
      <c r="G33" s="429"/>
      <c r="H33" s="431"/>
      <c r="I33" s="428"/>
      <c r="J33" s="427"/>
      <c r="K33" s="427"/>
      <c r="L33" s="427"/>
      <c r="M33" s="427"/>
    </row>
    <row r="34" spans="1:13" ht="12.75" customHeight="1" hidden="1">
      <c r="A34" s="411"/>
      <c r="B34" s="429"/>
      <c r="C34" s="429"/>
      <c r="D34" s="429"/>
      <c r="E34" s="429"/>
      <c r="F34" s="429"/>
      <c r="G34" s="429"/>
      <c r="H34" s="432"/>
      <c r="I34" s="428"/>
      <c r="J34" s="427"/>
      <c r="K34" s="427"/>
      <c r="L34" s="427"/>
      <c r="M34" s="427"/>
    </row>
    <row r="35" spans="1:13" ht="12.75" customHeight="1" hidden="1">
      <c r="A35" s="411"/>
      <c r="B35" s="429"/>
      <c r="C35" s="429"/>
      <c r="D35" s="429"/>
      <c r="E35" s="429"/>
      <c r="F35" s="429"/>
      <c r="G35" s="429"/>
      <c r="H35" s="432"/>
      <c r="I35" s="428"/>
      <c r="J35" s="427"/>
      <c r="K35" s="427"/>
      <c r="L35" s="427"/>
      <c r="M35" s="427"/>
    </row>
    <row r="36" spans="1:13" ht="12.75" customHeight="1" hidden="1">
      <c r="A36" s="411"/>
      <c r="B36" s="429"/>
      <c r="C36" s="429"/>
      <c r="D36" s="429"/>
      <c r="E36" s="429"/>
      <c r="F36" s="429"/>
      <c r="G36" s="429"/>
      <c r="H36" s="432"/>
      <c r="I36" s="428"/>
      <c r="J36" s="427"/>
      <c r="K36" s="427"/>
      <c r="L36" s="427"/>
      <c r="M36" s="427"/>
    </row>
    <row r="37" spans="1:13" ht="12.75" customHeight="1" hidden="1">
      <c r="A37" s="411"/>
      <c r="B37" s="429"/>
      <c r="C37" s="429"/>
      <c r="D37" s="429"/>
      <c r="E37" s="429"/>
      <c r="F37" s="429"/>
      <c r="G37" s="429"/>
      <c r="H37" s="431"/>
      <c r="I37" s="428"/>
      <c r="J37" s="427"/>
      <c r="K37" s="427"/>
      <c r="L37" s="427"/>
      <c r="M37" s="427"/>
    </row>
    <row r="38" spans="1:13" ht="12.75" customHeight="1" hidden="1">
      <c r="A38" s="411"/>
      <c r="B38" s="429" t="s">
        <v>526</v>
      </c>
      <c r="C38" s="429" t="s">
        <v>147</v>
      </c>
      <c r="D38" s="429" t="s">
        <v>152</v>
      </c>
      <c r="E38" s="429" t="s">
        <v>534</v>
      </c>
      <c r="F38" s="429" t="s">
        <v>535</v>
      </c>
      <c r="G38" s="429" t="s">
        <v>536</v>
      </c>
      <c r="H38" s="430"/>
      <c r="I38" s="428"/>
      <c r="J38" s="433"/>
      <c r="K38" s="427"/>
      <c r="L38" s="427"/>
      <c r="M38" s="427"/>
    </row>
    <row r="39" spans="1:13" ht="12.75" customHeight="1" hidden="1">
      <c r="A39" s="411"/>
      <c r="B39" s="434"/>
      <c r="C39" s="423"/>
      <c r="D39" s="423"/>
      <c r="E39" s="423"/>
      <c r="F39" s="423"/>
      <c r="G39" s="423"/>
      <c r="H39" s="431"/>
      <c r="I39" s="428"/>
      <c r="J39" s="427"/>
      <c r="K39" s="427"/>
      <c r="L39" s="427"/>
      <c r="M39" s="427"/>
    </row>
    <row r="40" spans="1:13" ht="12.75" customHeight="1" hidden="1">
      <c r="A40" s="411"/>
      <c r="B40" s="434"/>
      <c r="C40" s="423"/>
      <c r="D40" s="423"/>
      <c r="E40" s="423"/>
      <c r="F40" s="423"/>
      <c r="G40" s="423"/>
      <c r="H40" s="435"/>
      <c r="I40" s="428"/>
      <c r="J40" s="427"/>
      <c r="K40" s="427"/>
      <c r="L40" s="427"/>
      <c r="M40" s="427"/>
    </row>
    <row r="41" spans="1:13" ht="12.75" customHeight="1" hidden="1">
      <c r="A41" s="411"/>
      <c r="B41" s="434"/>
      <c r="C41" s="423"/>
      <c r="D41" s="423"/>
      <c r="E41" s="423"/>
      <c r="F41" s="423"/>
      <c r="G41" s="423"/>
      <c r="H41" s="435"/>
      <c r="I41" s="428"/>
      <c r="J41" s="427"/>
      <c r="K41" s="427"/>
      <c r="L41" s="427"/>
      <c r="M41" s="427"/>
    </row>
    <row r="42" spans="1:13" ht="12.75" customHeight="1" hidden="1">
      <c r="A42" s="411"/>
      <c r="B42" s="434"/>
      <c r="C42" s="423"/>
      <c r="D42" s="423"/>
      <c r="E42" s="423"/>
      <c r="F42" s="423"/>
      <c r="G42" s="423"/>
      <c r="H42" s="420"/>
      <c r="I42" s="428"/>
      <c r="J42" s="427"/>
      <c r="K42" s="427"/>
      <c r="L42" s="427"/>
      <c r="M42" s="427"/>
    </row>
    <row r="43" spans="1:13" ht="12.75" customHeight="1" hidden="1">
      <c r="A43" s="411"/>
      <c r="B43" s="434"/>
      <c r="C43" s="434"/>
      <c r="D43" s="434"/>
      <c r="E43" s="434"/>
      <c r="F43" s="434"/>
      <c r="G43" s="434"/>
      <c r="H43" s="436"/>
      <c r="I43" s="428"/>
      <c r="J43" s="427"/>
      <c r="K43" s="427"/>
      <c r="L43" s="427"/>
      <c r="M43" s="427"/>
    </row>
    <row r="44" spans="1:13" ht="12.75" customHeight="1" hidden="1">
      <c r="A44" s="411"/>
      <c r="B44" s="434"/>
      <c r="C44" s="434"/>
      <c r="D44" s="434"/>
      <c r="E44" s="434"/>
      <c r="F44" s="434"/>
      <c r="G44" s="434"/>
      <c r="H44" s="436"/>
      <c r="I44" s="428"/>
      <c r="J44" s="427"/>
      <c r="K44" s="427"/>
      <c r="L44" s="427"/>
      <c r="M44" s="427"/>
    </row>
    <row r="45" spans="1:13" ht="12.75" customHeight="1" hidden="1">
      <c r="A45" s="411"/>
      <c r="B45" s="429"/>
      <c r="C45" s="429"/>
      <c r="D45" s="429"/>
      <c r="E45" s="429"/>
      <c r="F45" s="429"/>
      <c r="G45" s="429"/>
      <c r="H45" s="432"/>
      <c r="I45" s="428"/>
      <c r="J45" s="427"/>
      <c r="K45" s="427"/>
      <c r="L45" s="427"/>
      <c r="M45" s="427"/>
    </row>
    <row r="46" spans="1:13" ht="12.75" customHeight="1" hidden="1">
      <c r="A46" s="411"/>
      <c r="B46" s="429"/>
      <c r="C46" s="429"/>
      <c r="D46" s="429"/>
      <c r="E46" s="429"/>
      <c r="F46" s="429"/>
      <c r="G46" s="429"/>
      <c r="H46" s="432"/>
      <c r="I46" s="428"/>
      <c r="J46" s="427"/>
      <c r="K46" s="427"/>
      <c r="L46" s="427"/>
      <c r="M46" s="427"/>
    </row>
    <row r="47" spans="1:13" ht="12.75" customHeight="1" hidden="1">
      <c r="A47" s="411"/>
      <c r="B47" s="429" t="s">
        <v>526</v>
      </c>
      <c r="C47" s="429" t="s">
        <v>147</v>
      </c>
      <c r="D47" s="429" t="s">
        <v>152</v>
      </c>
      <c r="E47" s="429" t="s">
        <v>534</v>
      </c>
      <c r="F47" s="429" t="s">
        <v>535</v>
      </c>
      <c r="G47" s="429" t="s">
        <v>521</v>
      </c>
      <c r="H47" s="432"/>
      <c r="I47" s="428"/>
      <c r="J47" s="433"/>
      <c r="K47" s="427"/>
      <c r="L47" s="427"/>
      <c r="M47" s="427"/>
    </row>
    <row r="48" spans="1:13" ht="12.75" customHeight="1" hidden="1">
      <c r="A48" s="411"/>
      <c r="B48" s="429" t="s">
        <v>526</v>
      </c>
      <c r="C48" s="429" t="s">
        <v>147</v>
      </c>
      <c r="D48" s="429" t="s">
        <v>152</v>
      </c>
      <c r="E48" s="429" t="s">
        <v>534</v>
      </c>
      <c r="F48" s="429" t="s">
        <v>535</v>
      </c>
      <c r="G48" s="429" t="s">
        <v>529</v>
      </c>
      <c r="H48" s="432"/>
      <c r="I48" s="428"/>
      <c r="J48" s="433"/>
      <c r="K48" s="427"/>
      <c r="L48" s="427"/>
      <c r="M48" s="427"/>
    </row>
    <row r="49" spans="1:13" ht="12.75" customHeight="1" hidden="1">
      <c r="A49" s="411"/>
      <c r="B49" s="429" t="s">
        <v>526</v>
      </c>
      <c r="C49" s="429" t="s">
        <v>147</v>
      </c>
      <c r="D49" s="429" t="s">
        <v>152</v>
      </c>
      <c r="E49" s="429" t="s">
        <v>534</v>
      </c>
      <c r="F49" s="429" t="s">
        <v>535</v>
      </c>
      <c r="G49" s="429" t="s">
        <v>537</v>
      </c>
      <c r="H49" s="432"/>
      <c r="I49" s="428"/>
      <c r="J49" s="433"/>
      <c r="K49" s="427"/>
      <c r="L49" s="427"/>
      <c r="M49" s="427"/>
    </row>
    <row r="50" spans="1:13" ht="12.75" customHeight="1" hidden="1">
      <c r="A50" s="411"/>
      <c r="B50" s="437"/>
      <c r="C50" s="437"/>
      <c r="D50" s="437"/>
      <c r="E50" s="437"/>
      <c r="F50" s="437"/>
      <c r="G50" s="437"/>
      <c r="H50" s="438"/>
      <c r="I50" s="428"/>
      <c r="J50" s="427"/>
      <c r="K50" s="427"/>
      <c r="L50" s="427"/>
      <c r="M50" s="427"/>
    </row>
    <row r="51" spans="1:13" ht="12.75" customHeight="1" hidden="1">
      <c r="A51" s="411"/>
      <c r="B51" s="437"/>
      <c r="C51" s="437"/>
      <c r="D51" s="437"/>
      <c r="E51" s="437"/>
      <c r="F51" s="437"/>
      <c r="G51" s="437"/>
      <c r="H51" s="438"/>
      <c r="I51" s="428"/>
      <c r="J51" s="427"/>
      <c r="K51" s="427"/>
      <c r="L51" s="427"/>
      <c r="M51" s="427"/>
    </row>
    <row r="52" spans="1:13" ht="12.75" customHeight="1" hidden="1">
      <c r="A52" s="411"/>
      <c r="B52" s="429" t="s">
        <v>526</v>
      </c>
      <c r="C52" s="429" t="s">
        <v>147</v>
      </c>
      <c r="D52" s="429" t="s">
        <v>152</v>
      </c>
      <c r="E52" s="429" t="s">
        <v>534</v>
      </c>
      <c r="F52" s="429" t="s">
        <v>538</v>
      </c>
      <c r="G52" s="429" t="s">
        <v>529</v>
      </c>
      <c r="H52" s="439"/>
      <c r="I52" s="428"/>
      <c r="J52" s="433"/>
      <c r="K52" s="427"/>
      <c r="L52" s="427"/>
      <c r="M52" s="427"/>
    </row>
    <row r="53" spans="1:13" ht="12.75" customHeight="1" hidden="1">
      <c r="A53" s="411"/>
      <c r="B53" s="437"/>
      <c r="C53" s="437"/>
      <c r="D53" s="437"/>
      <c r="E53" s="437"/>
      <c r="F53" s="437"/>
      <c r="G53" s="437"/>
      <c r="H53" s="438"/>
      <c r="I53" s="428"/>
      <c r="J53" s="427"/>
      <c r="K53" s="427"/>
      <c r="L53" s="427"/>
      <c r="M53" s="427"/>
    </row>
    <row r="54" spans="1:13" ht="12.75" customHeight="1" hidden="1">
      <c r="A54" s="411"/>
      <c r="B54" s="429"/>
      <c r="C54" s="429"/>
      <c r="D54" s="429"/>
      <c r="E54" s="429"/>
      <c r="F54" s="429"/>
      <c r="G54" s="429"/>
      <c r="H54" s="432"/>
      <c r="I54" s="428"/>
      <c r="J54" s="427"/>
      <c r="K54" s="427"/>
      <c r="L54" s="427"/>
      <c r="M54" s="427"/>
    </row>
    <row r="55" spans="1:13" ht="12.75" customHeight="1" hidden="1">
      <c r="A55" s="411"/>
      <c r="B55" s="429" t="s">
        <v>526</v>
      </c>
      <c r="C55" s="429" t="s">
        <v>147</v>
      </c>
      <c r="D55" s="429" t="s">
        <v>152</v>
      </c>
      <c r="E55" s="429" t="s">
        <v>534</v>
      </c>
      <c r="F55" s="429" t="s">
        <v>538</v>
      </c>
      <c r="G55" s="429" t="s">
        <v>539</v>
      </c>
      <c r="H55" s="432"/>
      <c r="I55" s="428"/>
      <c r="J55" s="427"/>
      <c r="K55" s="427"/>
      <c r="L55" s="427"/>
      <c r="M55" s="427"/>
    </row>
    <row r="56" spans="1:13" ht="12.75" customHeight="1" hidden="1">
      <c r="A56" s="411"/>
      <c r="B56" s="429" t="s">
        <v>526</v>
      </c>
      <c r="C56" s="429" t="s">
        <v>147</v>
      </c>
      <c r="D56" s="429" t="s">
        <v>152</v>
      </c>
      <c r="E56" s="429" t="s">
        <v>534</v>
      </c>
      <c r="F56" s="429" t="s">
        <v>538</v>
      </c>
      <c r="G56" s="429" t="s">
        <v>537</v>
      </c>
      <c r="H56" s="432"/>
      <c r="I56" s="428"/>
      <c r="J56" s="433"/>
      <c r="K56" s="427"/>
      <c r="L56" s="427"/>
      <c r="M56" s="427"/>
    </row>
    <row r="57" spans="1:13" ht="12.75" customHeight="1">
      <c r="A57" s="411"/>
      <c r="B57" s="429" t="s">
        <v>335</v>
      </c>
      <c r="C57" s="429" t="s">
        <v>147</v>
      </c>
      <c r="D57" s="429" t="s">
        <v>95</v>
      </c>
      <c r="E57" s="429" t="s">
        <v>596</v>
      </c>
      <c r="F57" s="429" t="s">
        <v>127</v>
      </c>
      <c r="G57" s="429" t="s">
        <v>517</v>
      </c>
      <c r="H57" s="429"/>
      <c r="I57" s="428">
        <v>1500</v>
      </c>
      <c r="J57" s="433"/>
      <c r="K57" s="427"/>
      <c r="L57" s="427"/>
      <c r="M57" s="427"/>
    </row>
    <row r="58" spans="1:13" ht="12.75" customHeight="1" thickBot="1">
      <c r="A58" s="411"/>
      <c r="B58" s="429" t="s">
        <v>335</v>
      </c>
      <c r="C58" s="429" t="s">
        <v>147</v>
      </c>
      <c r="D58" s="429" t="s">
        <v>155</v>
      </c>
      <c r="E58" s="429" t="s">
        <v>559</v>
      </c>
      <c r="F58" s="429" t="s">
        <v>364</v>
      </c>
      <c r="G58" s="440" t="s">
        <v>525</v>
      </c>
      <c r="H58" s="432"/>
      <c r="I58" s="428">
        <v>74100</v>
      </c>
      <c r="J58" s="433"/>
      <c r="K58" s="427"/>
      <c r="L58" s="427"/>
      <c r="M58" s="427"/>
    </row>
    <row r="59" spans="1:13" ht="12.75" customHeight="1" hidden="1">
      <c r="A59" s="411"/>
      <c r="B59" s="429" t="s">
        <v>526</v>
      </c>
      <c r="C59" s="429" t="s">
        <v>147</v>
      </c>
      <c r="D59" s="429" t="s">
        <v>178</v>
      </c>
      <c r="E59" s="429" t="s">
        <v>540</v>
      </c>
      <c r="F59" s="429" t="s">
        <v>524</v>
      </c>
      <c r="G59" s="429" t="s">
        <v>525</v>
      </c>
      <c r="H59" s="432"/>
      <c r="I59" s="428"/>
      <c r="J59" s="433"/>
      <c r="K59" s="427"/>
      <c r="L59" s="427"/>
      <c r="M59" s="427"/>
    </row>
    <row r="60" spans="1:13" ht="12.75" customHeight="1" hidden="1">
      <c r="A60" s="411"/>
      <c r="B60" s="429" t="s">
        <v>526</v>
      </c>
      <c r="C60" s="429" t="s">
        <v>147</v>
      </c>
      <c r="D60" s="429" t="s">
        <v>209</v>
      </c>
      <c r="E60" s="429" t="s">
        <v>541</v>
      </c>
      <c r="F60" s="429" t="s">
        <v>535</v>
      </c>
      <c r="G60" s="429" t="s">
        <v>529</v>
      </c>
      <c r="H60" s="432"/>
      <c r="I60" s="428"/>
      <c r="J60" s="433"/>
      <c r="K60" s="427"/>
      <c r="L60" s="427"/>
      <c r="M60" s="427"/>
    </row>
    <row r="61" spans="1:13" ht="12.75" customHeight="1" hidden="1">
      <c r="A61" s="411"/>
      <c r="B61" s="429" t="s">
        <v>526</v>
      </c>
      <c r="C61" s="429" t="s">
        <v>151</v>
      </c>
      <c r="D61" s="429" t="s">
        <v>160</v>
      </c>
      <c r="E61" s="429" t="s">
        <v>542</v>
      </c>
      <c r="F61" s="429" t="s">
        <v>538</v>
      </c>
      <c r="G61" s="429" t="s">
        <v>537</v>
      </c>
      <c r="H61" s="432"/>
      <c r="I61" s="428"/>
      <c r="J61" s="433"/>
      <c r="K61" s="427"/>
      <c r="L61" s="427"/>
      <c r="M61" s="427"/>
    </row>
    <row r="62" spans="1:13" ht="12.75" customHeight="1" hidden="1">
      <c r="A62" s="411"/>
      <c r="B62" s="429" t="s">
        <v>526</v>
      </c>
      <c r="C62" s="429" t="s">
        <v>149</v>
      </c>
      <c r="D62" s="441" t="s">
        <v>151</v>
      </c>
      <c r="E62" s="429" t="s">
        <v>543</v>
      </c>
      <c r="F62" s="429" t="s">
        <v>538</v>
      </c>
      <c r="G62" s="429" t="s">
        <v>544</v>
      </c>
      <c r="H62" s="432"/>
      <c r="I62" s="428"/>
      <c r="J62" s="433"/>
      <c r="K62" s="427"/>
      <c r="L62" s="427"/>
      <c r="M62" s="427"/>
    </row>
    <row r="63" spans="1:13" ht="12.75" customHeight="1" hidden="1">
      <c r="A63" s="411"/>
      <c r="B63" s="429" t="s">
        <v>526</v>
      </c>
      <c r="C63" s="429" t="s">
        <v>149</v>
      </c>
      <c r="D63" s="441" t="s">
        <v>151</v>
      </c>
      <c r="E63" s="429" t="s">
        <v>543</v>
      </c>
      <c r="F63" s="429" t="s">
        <v>538</v>
      </c>
      <c r="G63" s="429" t="s">
        <v>537</v>
      </c>
      <c r="H63" s="432"/>
      <c r="I63" s="428"/>
      <c r="J63" s="433"/>
      <c r="K63" s="427"/>
      <c r="L63" s="427"/>
      <c r="M63" s="427"/>
    </row>
    <row r="64" spans="1:13" ht="12.75" customHeight="1" hidden="1">
      <c r="A64" s="411"/>
      <c r="B64" s="429" t="s">
        <v>526</v>
      </c>
      <c r="C64" s="429" t="s">
        <v>149</v>
      </c>
      <c r="D64" s="441" t="s">
        <v>150</v>
      </c>
      <c r="E64" s="429" t="s">
        <v>545</v>
      </c>
      <c r="F64" s="429" t="s">
        <v>546</v>
      </c>
      <c r="G64" s="429" t="s">
        <v>539</v>
      </c>
      <c r="H64" s="432" t="s">
        <v>530</v>
      </c>
      <c r="I64" s="428"/>
      <c r="J64" s="433"/>
      <c r="K64" s="427"/>
      <c r="L64" s="427"/>
      <c r="M64" s="427"/>
    </row>
    <row r="65" spans="1:13" ht="12.75" customHeight="1" hidden="1">
      <c r="A65" s="411"/>
      <c r="B65" s="429" t="s">
        <v>526</v>
      </c>
      <c r="C65" s="429" t="s">
        <v>149</v>
      </c>
      <c r="D65" s="441" t="s">
        <v>151</v>
      </c>
      <c r="E65" s="429" t="s">
        <v>547</v>
      </c>
      <c r="F65" s="429" t="s">
        <v>538</v>
      </c>
      <c r="G65" s="429" t="s">
        <v>537</v>
      </c>
      <c r="H65" s="432"/>
      <c r="I65" s="428"/>
      <c r="J65" s="433"/>
      <c r="K65" s="427"/>
      <c r="L65" s="427"/>
      <c r="M65" s="427"/>
    </row>
    <row r="66" spans="1:13" ht="12.75" customHeight="1" hidden="1">
      <c r="A66" s="411"/>
      <c r="B66" s="429" t="s">
        <v>526</v>
      </c>
      <c r="C66" s="429" t="s">
        <v>149</v>
      </c>
      <c r="D66" s="441" t="s">
        <v>151</v>
      </c>
      <c r="E66" s="429" t="s">
        <v>548</v>
      </c>
      <c r="F66" s="429" t="s">
        <v>538</v>
      </c>
      <c r="G66" s="429" t="s">
        <v>521</v>
      </c>
      <c r="H66" s="432"/>
      <c r="I66" s="428"/>
      <c r="J66" s="433"/>
      <c r="K66" s="427"/>
      <c r="L66" s="427"/>
      <c r="M66" s="427"/>
    </row>
    <row r="67" spans="1:13" ht="12.75" customHeight="1" hidden="1">
      <c r="A67" s="411"/>
      <c r="B67" s="429" t="s">
        <v>526</v>
      </c>
      <c r="C67" s="429" t="s">
        <v>149</v>
      </c>
      <c r="D67" s="441" t="s">
        <v>151</v>
      </c>
      <c r="E67" s="429" t="s">
        <v>549</v>
      </c>
      <c r="F67" s="429" t="s">
        <v>538</v>
      </c>
      <c r="G67" s="429" t="s">
        <v>529</v>
      </c>
      <c r="H67" s="432"/>
      <c r="I67" s="428"/>
      <c r="J67" s="433"/>
      <c r="K67" s="427"/>
      <c r="L67" s="427"/>
      <c r="M67" s="427"/>
    </row>
    <row r="68" spans="1:13" ht="12.75" customHeight="1" hidden="1">
      <c r="A68" s="411"/>
      <c r="B68" s="429" t="s">
        <v>526</v>
      </c>
      <c r="C68" s="429" t="s">
        <v>149</v>
      </c>
      <c r="D68" s="441" t="s">
        <v>151</v>
      </c>
      <c r="E68" s="429" t="s">
        <v>549</v>
      </c>
      <c r="F68" s="429" t="s">
        <v>538</v>
      </c>
      <c r="G68" s="429" t="s">
        <v>537</v>
      </c>
      <c r="H68" s="432"/>
      <c r="I68" s="428"/>
      <c r="J68" s="433"/>
      <c r="K68" s="427"/>
      <c r="L68" s="427"/>
      <c r="M68" s="427"/>
    </row>
    <row r="69" spans="1:13" ht="12.75" customHeight="1" hidden="1">
      <c r="A69" s="411"/>
      <c r="B69" s="429" t="s">
        <v>526</v>
      </c>
      <c r="C69" s="429" t="s">
        <v>149</v>
      </c>
      <c r="D69" s="441" t="s">
        <v>151</v>
      </c>
      <c r="E69" s="429" t="s">
        <v>548</v>
      </c>
      <c r="F69" s="429" t="s">
        <v>538</v>
      </c>
      <c r="G69" s="429" t="s">
        <v>537</v>
      </c>
      <c r="H69" s="432"/>
      <c r="I69" s="428"/>
      <c r="J69" s="433"/>
      <c r="K69" s="427"/>
      <c r="L69" s="427"/>
      <c r="M69" s="427"/>
    </row>
    <row r="70" spans="1:13" ht="12.75" customHeight="1" hidden="1">
      <c r="A70" s="411"/>
      <c r="B70" s="429" t="s">
        <v>526</v>
      </c>
      <c r="C70" s="429" t="s">
        <v>149</v>
      </c>
      <c r="D70" s="441" t="s">
        <v>151</v>
      </c>
      <c r="E70" s="429" t="s">
        <v>549</v>
      </c>
      <c r="F70" s="429" t="s">
        <v>538</v>
      </c>
      <c r="G70" s="429" t="s">
        <v>521</v>
      </c>
      <c r="H70" s="432"/>
      <c r="I70" s="428"/>
      <c r="J70" s="433"/>
      <c r="K70" s="427"/>
      <c r="L70" s="427"/>
      <c r="M70" s="427"/>
    </row>
    <row r="71" spans="1:13" ht="12.75" customHeight="1" hidden="1">
      <c r="A71" s="411"/>
      <c r="B71" s="429" t="s">
        <v>526</v>
      </c>
      <c r="C71" s="429" t="s">
        <v>149</v>
      </c>
      <c r="D71" s="441" t="s">
        <v>151</v>
      </c>
      <c r="E71" s="429" t="s">
        <v>549</v>
      </c>
      <c r="F71" s="429" t="s">
        <v>538</v>
      </c>
      <c r="G71" s="429" t="s">
        <v>537</v>
      </c>
      <c r="H71" s="432"/>
      <c r="I71" s="428"/>
      <c r="J71" s="433"/>
      <c r="K71" s="427"/>
      <c r="L71" s="427"/>
      <c r="M71" s="427"/>
    </row>
    <row r="72" spans="1:13" ht="12.75" customHeight="1" hidden="1">
      <c r="A72" s="411"/>
      <c r="B72" s="429" t="s">
        <v>526</v>
      </c>
      <c r="C72" s="429" t="s">
        <v>148</v>
      </c>
      <c r="D72" s="441" t="s">
        <v>147</v>
      </c>
      <c r="E72" s="429" t="s">
        <v>550</v>
      </c>
      <c r="F72" s="429" t="s">
        <v>551</v>
      </c>
      <c r="G72" s="429" t="s">
        <v>552</v>
      </c>
      <c r="H72" s="432"/>
      <c r="I72" s="428"/>
      <c r="J72" s="433"/>
      <c r="K72" s="427"/>
      <c r="L72" s="427"/>
      <c r="M72" s="427"/>
    </row>
    <row r="73" spans="1:13" ht="12.75" customHeight="1" hidden="1">
      <c r="A73" s="411"/>
      <c r="B73" s="429" t="s">
        <v>526</v>
      </c>
      <c r="C73" s="429" t="s">
        <v>178</v>
      </c>
      <c r="D73" s="441" t="s">
        <v>150</v>
      </c>
      <c r="E73" s="429" t="s">
        <v>553</v>
      </c>
      <c r="F73" s="429" t="s">
        <v>538</v>
      </c>
      <c r="G73" s="429" t="s">
        <v>525</v>
      </c>
      <c r="H73" s="432"/>
      <c r="I73" s="428"/>
      <c r="J73" s="433"/>
      <c r="K73" s="427"/>
      <c r="L73" s="427"/>
      <c r="M73" s="427"/>
    </row>
    <row r="74" spans="1:13" ht="12.75" customHeight="1" hidden="1">
      <c r="A74" s="411"/>
      <c r="B74" s="429" t="s">
        <v>526</v>
      </c>
      <c r="C74" s="429" t="s">
        <v>148</v>
      </c>
      <c r="D74" s="441" t="s">
        <v>147</v>
      </c>
      <c r="E74" s="429" t="s">
        <v>554</v>
      </c>
      <c r="F74" s="429" t="s">
        <v>551</v>
      </c>
      <c r="G74" s="429" t="s">
        <v>552</v>
      </c>
      <c r="H74" s="432"/>
      <c r="I74" s="428"/>
      <c r="J74" s="427"/>
      <c r="K74" s="427"/>
      <c r="L74" s="427"/>
      <c r="M74" s="427"/>
    </row>
    <row r="75" spans="1:13" ht="12.75" customHeight="1" hidden="1">
      <c r="A75" s="411"/>
      <c r="B75" s="429" t="s">
        <v>526</v>
      </c>
      <c r="C75" s="429" t="s">
        <v>148</v>
      </c>
      <c r="D75" s="441" t="s">
        <v>147</v>
      </c>
      <c r="E75" s="429" t="s">
        <v>554</v>
      </c>
      <c r="F75" s="429" t="s">
        <v>551</v>
      </c>
      <c r="G75" s="429" t="s">
        <v>552</v>
      </c>
      <c r="H75" s="432"/>
      <c r="I75" s="428"/>
      <c r="J75" s="427"/>
      <c r="K75" s="427"/>
      <c r="L75" s="427"/>
      <c r="M75" s="427"/>
    </row>
    <row r="76" spans="1:13" ht="12.75" customHeight="1" hidden="1" thickBot="1">
      <c r="A76" s="442"/>
      <c r="B76" s="443" t="s">
        <v>526</v>
      </c>
      <c r="C76" s="443" t="s">
        <v>178</v>
      </c>
      <c r="D76" s="444" t="s">
        <v>150</v>
      </c>
      <c r="E76" s="443" t="s">
        <v>553</v>
      </c>
      <c r="F76" s="443" t="s">
        <v>538</v>
      </c>
      <c r="G76" s="443" t="s">
        <v>537</v>
      </c>
      <c r="H76" s="445"/>
      <c r="I76" s="446"/>
      <c r="J76" s="433"/>
      <c r="K76" s="427"/>
      <c r="L76" s="427"/>
      <c r="M76" s="427"/>
    </row>
    <row r="77" spans="1:13" ht="13.5" thickBot="1">
      <c r="A77" s="447"/>
      <c r="B77" s="448"/>
      <c r="C77" s="448"/>
      <c r="D77" s="448"/>
      <c r="E77" s="449" t="s">
        <v>555</v>
      </c>
      <c r="F77" s="449"/>
      <c r="G77" s="449"/>
      <c r="H77" s="449"/>
      <c r="I77" s="450">
        <f>I76+I73+I72+I71+I70+I69+I66+I62+I61+I60+I59+I58+I57+I56+I55+I52+I49+I48+I47+I38</f>
        <v>75600</v>
      </c>
      <c r="J77" s="451"/>
      <c r="K77" s="452"/>
      <c r="L77" s="427"/>
      <c r="M77" s="453"/>
    </row>
    <row r="78" spans="9:12" ht="12.75">
      <c r="I78" s="454"/>
      <c r="J78" s="455"/>
      <c r="K78" s="414"/>
      <c r="L78" s="453"/>
    </row>
    <row r="79" spans="9:11" ht="12.75">
      <c r="I79" s="456"/>
      <c r="K79" s="457"/>
    </row>
    <row r="80" ht="12.75">
      <c r="G80" s="458"/>
    </row>
    <row r="82" spans="5:9" ht="12.75">
      <c r="E82" s="459"/>
      <c r="F82" s="414"/>
      <c r="G82" s="414"/>
      <c r="H82" s="414"/>
      <c r="I82" s="414"/>
    </row>
  </sheetData>
  <sheetProtection/>
  <mergeCells count="22">
    <mergeCell ref="L12:L14"/>
    <mergeCell ref="M12:M14"/>
    <mergeCell ref="B10:H10"/>
    <mergeCell ref="B11:B14"/>
    <mergeCell ref="C11:C14"/>
    <mergeCell ref="D11:D14"/>
    <mergeCell ref="E11:E14"/>
    <mergeCell ref="F11:F14"/>
    <mergeCell ref="G11:G14"/>
    <mergeCell ref="I12:I14"/>
    <mergeCell ref="J12:J14"/>
    <mergeCell ref="I1:J1"/>
    <mergeCell ref="C2:I2"/>
    <mergeCell ref="F4:G4"/>
    <mergeCell ref="I4:J4"/>
    <mergeCell ref="I5:K5"/>
    <mergeCell ref="A6:I6"/>
    <mergeCell ref="H11:H12"/>
    <mergeCell ref="A8:I8"/>
    <mergeCell ref="A10:A14"/>
    <mergeCell ref="B9:H9"/>
    <mergeCell ref="K12:K1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B1">
      <selection activeCell="D10" sqref="D10"/>
    </sheetView>
  </sheetViews>
  <sheetFormatPr defaultColWidth="9.00390625" defaultRowHeight="12.75"/>
  <cols>
    <col min="1" max="1" width="6.75390625" style="0" hidden="1" customWidth="1"/>
    <col min="2" max="2" width="15.625" style="0" customWidth="1"/>
    <col min="3" max="3" width="27.00390625" style="0" customWidth="1"/>
    <col min="4" max="4" width="60.75390625" style="0" customWidth="1"/>
    <col min="5" max="5" width="15.125" style="0" hidden="1" customWidth="1"/>
    <col min="6" max="6" width="17.375" style="0" customWidth="1"/>
  </cols>
  <sheetData>
    <row r="1" spans="4:5" ht="12.75">
      <c r="D1" s="480" t="s">
        <v>575</v>
      </c>
      <c r="E1" s="480"/>
    </row>
    <row r="2" spans="2:5" ht="12.75">
      <c r="B2" s="480" t="s">
        <v>763</v>
      </c>
      <c r="C2" s="480"/>
      <c r="D2" s="480"/>
      <c r="E2" s="130"/>
    </row>
    <row r="3" spans="3:5" ht="12.75">
      <c r="C3" s="480" t="s">
        <v>44</v>
      </c>
      <c r="D3" s="480"/>
      <c r="E3" s="81"/>
    </row>
    <row r="4" spans="4:5" ht="12.75">
      <c r="D4" s="81"/>
      <c r="E4" s="81"/>
    </row>
    <row r="5" spans="1:5" ht="78" customHeight="1">
      <c r="A5" s="468" t="s">
        <v>769</v>
      </c>
      <c r="B5" s="468"/>
      <c r="C5" s="468"/>
      <c r="D5" s="468"/>
      <c r="E5" s="468"/>
    </row>
    <row r="6" spans="3:5" ht="16.5" thickBot="1">
      <c r="C6" s="4"/>
      <c r="E6" s="81" t="s">
        <v>220</v>
      </c>
    </row>
    <row r="7" spans="1:5" ht="26.25" thickBot="1">
      <c r="A7" s="186" t="s">
        <v>221</v>
      </c>
      <c r="B7" s="190" t="s">
        <v>222</v>
      </c>
      <c r="C7" s="189" t="s">
        <v>223</v>
      </c>
      <c r="D7" s="189" t="s">
        <v>624</v>
      </c>
      <c r="E7" s="188" t="s">
        <v>146</v>
      </c>
    </row>
    <row r="8" spans="1:5" ht="34.5" customHeight="1" thickBot="1">
      <c r="A8" s="187"/>
      <c r="B8" s="194">
        <v>909</v>
      </c>
      <c r="C8" s="478" t="s">
        <v>331</v>
      </c>
      <c r="D8" s="479"/>
      <c r="E8" s="166"/>
    </row>
    <row r="9" spans="1:5" ht="45.75" customHeight="1">
      <c r="A9" s="185"/>
      <c r="B9" s="266">
        <v>909</v>
      </c>
      <c r="C9" s="195" t="s">
        <v>757</v>
      </c>
      <c r="D9" s="197" t="s">
        <v>648</v>
      </c>
      <c r="E9" s="167"/>
    </row>
    <row r="10" spans="1:5" ht="34.5" customHeight="1">
      <c r="A10" s="185"/>
      <c r="B10" s="266">
        <v>909</v>
      </c>
      <c r="C10" s="196" t="s">
        <v>758</v>
      </c>
      <c r="D10" s="198" t="s">
        <v>756</v>
      </c>
      <c r="E10" s="167"/>
    </row>
    <row r="11" spans="1:5" ht="30" customHeight="1">
      <c r="A11" s="88">
        <v>1</v>
      </c>
      <c r="B11" s="191">
        <v>909</v>
      </c>
      <c r="C11" s="192" t="s">
        <v>625</v>
      </c>
      <c r="D11" s="199" t="s">
        <v>759</v>
      </c>
      <c r="E11" s="89"/>
    </row>
    <row r="12" spans="1:5" ht="26.25" thickBot="1">
      <c r="A12" s="90"/>
      <c r="B12" s="267">
        <v>909</v>
      </c>
      <c r="C12" s="193" t="s">
        <v>636</v>
      </c>
      <c r="D12" s="200" t="s">
        <v>760</v>
      </c>
      <c r="E12" s="91"/>
    </row>
    <row r="13" spans="1:5" ht="13.5" thickBot="1">
      <c r="A13" s="92"/>
      <c r="B13" s="93"/>
      <c r="C13" s="94"/>
      <c r="D13" s="95"/>
      <c r="E13" s="96">
        <f>E11</f>
        <v>0</v>
      </c>
    </row>
    <row r="14" spans="2:4" ht="12.75">
      <c r="B14" s="87"/>
      <c r="C14" s="87"/>
      <c r="D14" s="87"/>
    </row>
  </sheetData>
  <sheetProtection/>
  <mergeCells count="5">
    <mergeCell ref="C8:D8"/>
    <mergeCell ref="D1:E1"/>
    <mergeCell ref="A5:E5"/>
    <mergeCell ref="C3:D3"/>
    <mergeCell ref="B2:D2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5"/>
  <sheetViews>
    <sheetView view="pageBreakPreview" zoomScale="75" zoomScaleSheetLayoutView="75" zoomScalePageLayoutView="0" workbookViewId="0" topLeftCell="A1">
      <selection activeCell="H16" sqref="H16"/>
    </sheetView>
  </sheetViews>
  <sheetFormatPr defaultColWidth="9.00390625" defaultRowHeight="12.75"/>
  <cols>
    <col min="5" max="5" width="23.25390625" style="0" customWidth="1"/>
    <col min="6" max="6" width="6.125" style="0" customWidth="1"/>
    <col min="7" max="7" width="6.375" style="0" customWidth="1"/>
    <col min="8" max="8" width="11.625" style="0" customWidth="1"/>
    <col min="9" max="9" width="9.875" style="0" hidden="1" customWidth="1"/>
    <col min="10" max="10" width="8.375" style="0" hidden="1" customWidth="1"/>
    <col min="11" max="11" width="10.625" style="0" hidden="1" customWidth="1"/>
  </cols>
  <sheetData>
    <row r="1" spans="1:11" ht="12.75">
      <c r="A1" s="509" t="s">
        <v>577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2.75">
      <c r="A2" s="509" t="s">
        <v>332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12.75">
      <c r="A3" s="509" t="s">
        <v>44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8" ht="12.75">
      <c r="A4" s="509"/>
      <c r="B4" s="509"/>
      <c r="C4" s="509"/>
      <c r="D4" s="509"/>
      <c r="E4" s="509"/>
      <c r="F4" s="509"/>
      <c r="G4" s="509"/>
      <c r="H4" s="509"/>
    </row>
    <row r="5" spans="1:8" ht="2.25" customHeight="1">
      <c r="A5" s="509"/>
      <c r="B5" s="509"/>
      <c r="C5" s="509"/>
      <c r="D5" s="509"/>
      <c r="E5" s="509"/>
      <c r="F5" s="509"/>
      <c r="G5" s="509"/>
      <c r="H5" s="509"/>
    </row>
    <row r="6" spans="1:8" ht="1.5" customHeight="1">
      <c r="A6" s="509"/>
      <c r="B6" s="509"/>
      <c r="C6" s="509"/>
      <c r="D6" s="509"/>
      <c r="E6" s="509"/>
      <c r="F6" s="509"/>
      <c r="G6" s="509"/>
      <c r="H6" s="509"/>
    </row>
    <row r="7" spans="1:8" ht="39.75" customHeight="1">
      <c r="A7" s="510" t="s">
        <v>620</v>
      </c>
      <c r="B7" s="510"/>
      <c r="C7" s="510"/>
      <c r="D7" s="510"/>
      <c r="E7" s="510"/>
      <c r="F7" s="510"/>
      <c r="G7" s="510"/>
      <c r="H7" s="510"/>
    </row>
    <row r="8" spans="1:8" ht="18">
      <c r="A8" s="460" t="s">
        <v>646</v>
      </c>
      <c r="B8" s="460"/>
      <c r="C8" s="460"/>
      <c r="D8" s="460"/>
      <c r="E8" s="460"/>
      <c r="F8" s="460"/>
      <c r="G8" s="460"/>
      <c r="H8" s="460"/>
    </row>
    <row r="9" spans="1:17" ht="18.75">
      <c r="A9" s="460" t="s">
        <v>647</v>
      </c>
      <c r="B9" s="460"/>
      <c r="C9" s="460"/>
      <c r="D9" s="460"/>
      <c r="E9" s="460"/>
      <c r="F9" s="460"/>
      <c r="G9" s="460"/>
      <c r="H9" s="460"/>
      <c r="Q9" s="128"/>
    </row>
    <row r="10" spans="1:17" ht="19.5" customHeight="1">
      <c r="A10" s="460" t="s">
        <v>36</v>
      </c>
      <c r="B10" s="460"/>
      <c r="C10" s="460"/>
      <c r="D10" s="460"/>
      <c r="E10" s="460"/>
      <c r="F10" s="460"/>
      <c r="G10" s="460"/>
      <c r="H10" s="460"/>
      <c r="Q10" s="128"/>
    </row>
    <row r="11" spans="1:17" ht="19.5" customHeight="1">
      <c r="A11" s="165"/>
      <c r="B11" s="165"/>
      <c r="C11" s="165"/>
      <c r="D11" s="165"/>
      <c r="E11" s="165"/>
      <c r="F11" s="165"/>
      <c r="G11" s="165"/>
      <c r="H11" s="205" t="s">
        <v>761</v>
      </c>
      <c r="Q11" s="128"/>
    </row>
    <row r="12" spans="1:17" ht="12.75" customHeight="1" thickBot="1">
      <c r="A12" s="492" t="s">
        <v>157</v>
      </c>
      <c r="B12" s="492"/>
      <c r="C12" s="492"/>
      <c r="D12" s="492"/>
      <c r="E12" s="492"/>
      <c r="F12" s="491" t="s">
        <v>142</v>
      </c>
      <c r="G12" s="491" t="s">
        <v>143</v>
      </c>
      <c r="H12" s="69" t="s">
        <v>165</v>
      </c>
      <c r="I12" s="494" t="s">
        <v>158</v>
      </c>
      <c r="J12" s="494"/>
      <c r="K12" s="495"/>
      <c r="Q12" s="128"/>
    </row>
    <row r="13" spans="1:17" ht="12.75" customHeight="1">
      <c r="A13" s="492"/>
      <c r="B13" s="492"/>
      <c r="C13" s="492"/>
      <c r="D13" s="492"/>
      <c r="E13" s="492"/>
      <c r="F13" s="491"/>
      <c r="G13" s="491"/>
      <c r="H13" s="500" t="s">
        <v>146</v>
      </c>
      <c r="I13" s="496" t="s">
        <v>159</v>
      </c>
      <c r="J13" s="36"/>
      <c r="K13" s="498" t="s">
        <v>166</v>
      </c>
      <c r="Q13" s="184"/>
    </row>
    <row r="14" spans="1:11" ht="42" customHeight="1">
      <c r="A14" s="492"/>
      <c r="B14" s="492"/>
      <c r="C14" s="492"/>
      <c r="D14" s="492"/>
      <c r="E14" s="492"/>
      <c r="F14" s="491"/>
      <c r="G14" s="491"/>
      <c r="H14" s="500"/>
      <c r="I14" s="497"/>
      <c r="J14" s="37"/>
      <c r="K14" s="499"/>
    </row>
    <row r="15" spans="1:11" ht="22.5" customHeight="1">
      <c r="A15" s="461" t="s">
        <v>176</v>
      </c>
      <c r="B15" s="461"/>
      <c r="C15" s="461"/>
      <c r="D15" s="461"/>
      <c r="E15" s="461"/>
      <c r="F15" s="14" t="s">
        <v>147</v>
      </c>
      <c r="G15" s="142"/>
      <c r="H15" s="151">
        <f>H16+H17+H18+H27+H29+H30</f>
        <v>1732.6</v>
      </c>
      <c r="I15" s="135">
        <f>I17+I18+I19</f>
        <v>1061.8</v>
      </c>
      <c r="J15" s="59" t="e">
        <f>J17+J18+J19</f>
        <v>#REF!</v>
      </c>
      <c r="K15" s="59">
        <f>K17+K18+K19</f>
        <v>0</v>
      </c>
    </row>
    <row r="16" spans="1:11" ht="35.25" customHeight="1">
      <c r="A16" s="471" t="s">
        <v>637</v>
      </c>
      <c r="B16" s="471"/>
      <c r="C16" s="471"/>
      <c r="D16" s="471"/>
      <c r="E16" s="471"/>
      <c r="F16" s="56" t="s">
        <v>147</v>
      </c>
      <c r="G16" s="56" t="s">
        <v>150</v>
      </c>
      <c r="H16" s="152">
        <f>'По разделам и подразделам'!F11</f>
        <v>552.6</v>
      </c>
      <c r="I16" s="135"/>
      <c r="J16" s="59"/>
      <c r="K16" s="60"/>
    </row>
    <row r="17" spans="1:11" ht="51" customHeight="1">
      <c r="A17" s="471" t="s">
        <v>51</v>
      </c>
      <c r="B17" s="471"/>
      <c r="C17" s="471"/>
      <c r="D17" s="471"/>
      <c r="E17" s="471"/>
      <c r="F17" s="56" t="s">
        <v>147</v>
      </c>
      <c r="G17" s="143" t="s">
        <v>151</v>
      </c>
      <c r="H17" s="152">
        <v>4</v>
      </c>
      <c r="I17" s="116">
        <f>H17-K17</f>
        <v>4</v>
      </c>
      <c r="J17" s="61" t="e">
        <f>'По разделам и подразделам'!#REF!</f>
        <v>#REF!</v>
      </c>
      <c r="K17" s="62"/>
    </row>
    <row r="18" spans="1:11" ht="51" customHeight="1">
      <c r="A18" s="501" t="s">
        <v>133</v>
      </c>
      <c r="B18" s="501"/>
      <c r="C18" s="501"/>
      <c r="D18" s="501"/>
      <c r="E18" s="501"/>
      <c r="F18" s="56" t="s">
        <v>147</v>
      </c>
      <c r="G18" s="56" t="s">
        <v>152</v>
      </c>
      <c r="H18" s="152">
        <f>'Ведомственные расходы'!G27</f>
        <v>1057.8</v>
      </c>
      <c r="I18" s="116">
        <f>H18-K18</f>
        <v>1057.8</v>
      </c>
      <c r="J18" s="61" t="e">
        <f>'По разделам и подразделам'!#REF!</f>
        <v>#REF!</v>
      </c>
      <c r="K18" s="62"/>
    </row>
    <row r="19" spans="1:11" ht="51" customHeight="1" hidden="1">
      <c r="A19" s="471" t="s">
        <v>189</v>
      </c>
      <c r="B19" s="471"/>
      <c r="C19" s="471"/>
      <c r="D19" s="471"/>
      <c r="E19" s="471"/>
      <c r="F19" s="56" t="s">
        <v>147</v>
      </c>
      <c r="G19" s="56" t="s">
        <v>149</v>
      </c>
      <c r="H19" s="152"/>
      <c r="I19" s="116">
        <f aca="true" t="shared" si="0" ref="I19:I25">H19</f>
        <v>0</v>
      </c>
      <c r="J19" s="61"/>
      <c r="K19" s="62"/>
    </row>
    <row r="20" spans="1:11" ht="17.25" customHeight="1" hidden="1">
      <c r="A20" s="469" t="s">
        <v>54</v>
      </c>
      <c r="B20" s="469"/>
      <c r="C20" s="469"/>
      <c r="D20" s="469"/>
      <c r="E20" s="469"/>
      <c r="F20" s="56" t="s">
        <v>147</v>
      </c>
      <c r="G20" s="56" t="s">
        <v>95</v>
      </c>
      <c r="H20" s="152"/>
      <c r="I20" s="116">
        <f t="shared" si="0"/>
        <v>0</v>
      </c>
      <c r="J20" s="61"/>
      <c r="K20" s="62"/>
    </row>
    <row r="21" spans="1:11" ht="35.25" customHeight="1" hidden="1">
      <c r="A21" s="502" t="s">
        <v>199</v>
      </c>
      <c r="B21" s="502"/>
      <c r="C21" s="502"/>
      <c r="D21" s="502"/>
      <c r="E21" s="502"/>
      <c r="F21" s="56" t="s">
        <v>150</v>
      </c>
      <c r="G21" s="56" t="s">
        <v>155</v>
      </c>
      <c r="H21" s="152"/>
      <c r="I21" s="116">
        <f t="shared" si="0"/>
        <v>0</v>
      </c>
      <c r="J21" s="61"/>
      <c r="K21" s="62"/>
    </row>
    <row r="22" spans="1:11" ht="17.25" customHeight="1" hidden="1">
      <c r="A22" s="471" t="s">
        <v>94</v>
      </c>
      <c r="B22" s="471"/>
      <c r="C22" s="471"/>
      <c r="D22" s="471"/>
      <c r="E22" s="471"/>
      <c r="F22" s="1" t="s">
        <v>150</v>
      </c>
      <c r="G22" s="56" t="s">
        <v>148</v>
      </c>
      <c r="H22" s="152"/>
      <c r="I22" s="116">
        <f t="shared" si="0"/>
        <v>0</v>
      </c>
      <c r="J22" s="61"/>
      <c r="K22" s="63"/>
    </row>
    <row r="23" spans="1:11" ht="23.25" customHeight="1" hidden="1">
      <c r="A23" s="461" t="s">
        <v>177</v>
      </c>
      <c r="B23" s="461"/>
      <c r="C23" s="461"/>
      <c r="D23" s="461"/>
      <c r="E23" s="461"/>
      <c r="F23" s="14" t="s">
        <v>152</v>
      </c>
      <c r="G23" s="56" t="s">
        <v>190</v>
      </c>
      <c r="H23" s="151"/>
      <c r="I23" s="116">
        <f t="shared" si="0"/>
        <v>0</v>
      </c>
      <c r="J23" s="59"/>
      <c r="K23" s="60"/>
    </row>
    <row r="24" spans="1:11" ht="23.25" customHeight="1" hidden="1">
      <c r="A24" s="493" t="s">
        <v>164</v>
      </c>
      <c r="B24" s="493"/>
      <c r="C24" s="493"/>
      <c r="D24" s="493"/>
      <c r="E24" s="493"/>
      <c r="F24" s="30" t="s">
        <v>152</v>
      </c>
      <c r="G24" s="56" t="s">
        <v>160</v>
      </c>
      <c r="H24" s="153"/>
      <c r="I24" s="116">
        <f t="shared" si="0"/>
        <v>0</v>
      </c>
      <c r="J24" s="64"/>
      <c r="K24" s="65"/>
    </row>
    <row r="25" spans="1:11" ht="23.25" customHeight="1" hidden="1">
      <c r="A25" s="493" t="s">
        <v>184</v>
      </c>
      <c r="B25" s="493"/>
      <c r="C25" s="493"/>
      <c r="D25" s="493"/>
      <c r="E25" s="493"/>
      <c r="F25" s="30" t="s">
        <v>152</v>
      </c>
      <c r="G25" s="56" t="s">
        <v>178</v>
      </c>
      <c r="H25" s="153"/>
      <c r="I25" s="116">
        <f t="shared" si="0"/>
        <v>0</v>
      </c>
      <c r="J25" s="64"/>
      <c r="K25" s="65"/>
    </row>
    <row r="26" spans="1:11" ht="23.25" customHeight="1" hidden="1">
      <c r="A26" s="475" t="s">
        <v>193</v>
      </c>
      <c r="B26" s="476"/>
      <c r="C26" s="476"/>
      <c r="D26" s="476"/>
      <c r="E26" s="476"/>
      <c r="F26" s="30" t="s">
        <v>147</v>
      </c>
      <c r="G26" s="56" t="s">
        <v>105</v>
      </c>
      <c r="H26" s="153"/>
      <c r="I26" s="116"/>
      <c r="J26" s="64"/>
      <c r="K26" s="65"/>
    </row>
    <row r="27" spans="1:11" ht="48" customHeight="1">
      <c r="A27" s="471" t="s">
        <v>102</v>
      </c>
      <c r="B27" s="471"/>
      <c r="C27" s="471"/>
      <c r="D27" s="471"/>
      <c r="E27" s="471"/>
      <c r="F27" s="30" t="s">
        <v>147</v>
      </c>
      <c r="G27" s="56" t="s">
        <v>95</v>
      </c>
      <c r="H27" s="355">
        <f>'[2]Ведомственные расходы'!I42</f>
        <v>25.5</v>
      </c>
      <c r="I27" s="116"/>
      <c r="J27" s="64"/>
      <c r="K27" s="65"/>
    </row>
    <row r="28" spans="1:11" ht="22.5" customHeight="1" hidden="1">
      <c r="A28" s="471" t="s">
        <v>126</v>
      </c>
      <c r="B28" s="471"/>
      <c r="C28" s="471"/>
      <c r="D28" s="471"/>
      <c r="E28" s="471"/>
      <c r="F28" s="30" t="s">
        <v>147</v>
      </c>
      <c r="G28" s="56" t="s">
        <v>178</v>
      </c>
      <c r="H28" s="153"/>
      <c r="I28" s="116"/>
      <c r="J28" s="64"/>
      <c r="K28" s="65"/>
    </row>
    <row r="29" spans="1:11" ht="21" customHeight="1">
      <c r="A29" s="472" t="s">
        <v>54</v>
      </c>
      <c r="B29" s="473"/>
      <c r="C29" s="473"/>
      <c r="D29" s="473"/>
      <c r="E29" s="474"/>
      <c r="F29" s="353" t="s">
        <v>147</v>
      </c>
      <c r="G29" s="354" t="s">
        <v>155</v>
      </c>
      <c r="H29" s="355">
        <v>74.1</v>
      </c>
      <c r="I29" s="116"/>
      <c r="J29" s="64"/>
      <c r="K29" s="65"/>
    </row>
    <row r="30" spans="1:11" ht="22.5" customHeight="1">
      <c r="A30" s="463" t="s">
        <v>208</v>
      </c>
      <c r="B30" s="464"/>
      <c r="C30" s="464"/>
      <c r="D30" s="464"/>
      <c r="E30" s="465"/>
      <c r="F30" s="30" t="s">
        <v>147</v>
      </c>
      <c r="G30" s="56" t="s">
        <v>209</v>
      </c>
      <c r="H30" s="153">
        <v>18.6</v>
      </c>
      <c r="I30" s="116"/>
      <c r="J30" s="64"/>
      <c r="K30" s="65"/>
    </row>
    <row r="31" spans="1:11" ht="28.5" customHeight="1">
      <c r="A31" s="470" t="s">
        <v>199</v>
      </c>
      <c r="B31" s="470"/>
      <c r="C31" s="470"/>
      <c r="D31" s="470"/>
      <c r="E31" s="470"/>
      <c r="F31" s="14" t="s">
        <v>150</v>
      </c>
      <c r="G31" s="142"/>
      <c r="H31" s="151">
        <f>H32</f>
        <v>67</v>
      </c>
      <c r="I31" s="135">
        <f>I32</f>
        <v>67</v>
      </c>
      <c r="J31" s="59">
        <f>J32</f>
        <v>0</v>
      </c>
      <c r="K31" s="59">
        <f>K32</f>
        <v>0</v>
      </c>
    </row>
    <row r="32" spans="1:11" ht="20.25" customHeight="1">
      <c r="A32" s="469" t="s">
        <v>198</v>
      </c>
      <c r="B32" s="469"/>
      <c r="C32" s="469"/>
      <c r="D32" s="469"/>
      <c r="E32" s="469"/>
      <c r="F32" s="30" t="s">
        <v>150</v>
      </c>
      <c r="G32" s="56" t="s">
        <v>151</v>
      </c>
      <c r="H32" s="153">
        <v>67</v>
      </c>
      <c r="I32" s="116">
        <f>H32-K32</f>
        <v>67</v>
      </c>
      <c r="J32" s="64"/>
      <c r="K32" s="65"/>
    </row>
    <row r="33" spans="1:11" ht="20.25" customHeight="1" hidden="1">
      <c r="A33" s="469" t="s">
        <v>54</v>
      </c>
      <c r="B33" s="469"/>
      <c r="C33" s="469"/>
      <c r="D33" s="469"/>
      <c r="E33" s="469"/>
      <c r="F33" s="30" t="s">
        <v>147</v>
      </c>
      <c r="G33" s="56" t="s">
        <v>155</v>
      </c>
      <c r="H33" s="153"/>
      <c r="I33" s="116"/>
      <c r="J33" s="64"/>
      <c r="K33" s="65"/>
    </row>
    <row r="34" spans="1:12" ht="39" customHeight="1">
      <c r="A34" s="466" t="s">
        <v>122</v>
      </c>
      <c r="B34" s="466"/>
      <c r="C34" s="466"/>
      <c r="D34" s="466"/>
      <c r="E34" s="466"/>
      <c r="F34" s="201" t="s">
        <v>151</v>
      </c>
      <c r="G34" s="150"/>
      <c r="H34" s="151">
        <f>H35+H36</f>
        <v>1</v>
      </c>
      <c r="I34" s="135"/>
      <c r="J34" s="202"/>
      <c r="K34" s="203"/>
      <c r="L34" s="204"/>
    </row>
    <row r="35" spans="1:12" ht="36.75" customHeight="1" hidden="1">
      <c r="A35" s="464" t="s">
        <v>604</v>
      </c>
      <c r="B35" s="464"/>
      <c r="C35" s="464"/>
      <c r="D35" s="464"/>
      <c r="E35" s="465"/>
      <c r="F35" s="30" t="s">
        <v>151</v>
      </c>
      <c r="G35" s="56" t="s">
        <v>190</v>
      </c>
      <c r="H35" s="152">
        <f>'По разделам и подразделам'!F65</f>
        <v>0</v>
      </c>
      <c r="I35" s="135"/>
      <c r="J35" s="202"/>
      <c r="K35" s="203"/>
      <c r="L35" s="204"/>
    </row>
    <row r="36" spans="1:11" ht="21" customHeight="1">
      <c r="A36" s="469" t="s">
        <v>124</v>
      </c>
      <c r="B36" s="469"/>
      <c r="C36" s="469"/>
      <c r="D36" s="469"/>
      <c r="E36" s="469"/>
      <c r="F36" s="30" t="s">
        <v>151</v>
      </c>
      <c r="G36" s="56" t="s">
        <v>160</v>
      </c>
      <c r="H36" s="153">
        <f>'По разделам и подразделам'!F71</f>
        <v>1</v>
      </c>
      <c r="I36" s="116"/>
      <c r="J36" s="64"/>
      <c r="K36" s="65"/>
    </row>
    <row r="37" spans="1:11" ht="20.25" customHeight="1">
      <c r="A37" s="466" t="s">
        <v>125</v>
      </c>
      <c r="B37" s="467"/>
      <c r="C37" s="467"/>
      <c r="D37" s="467"/>
      <c r="E37" s="467"/>
      <c r="F37" s="14" t="s">
        <v>152</v>
      </c>
      <c r="G37" s="150"/>
      <c r="H37" s="151">
        <f>H38+H39</f>
        <v>188.5</v>
      </c>
      <c r="I37" s="116"/>
      <c r="J37" s="64"/>
      <c r="K37" s="65"/>
    </row>
    <row r="38" spans="1:11" ht="20.25" customHeight="1">
      <c r="A38" s="469" t="s">
        <v>361</v>
      </c>
      <c r="B38" s="469"/>
      <c r="C38" s="469"/>
      <c r="D38" s="469"/>
      <c r="E38" s="469"/>
      <c r="F38" s="30" t="s">
        <v>152</v>
      </c>
      <c r="G38" s="56" t="s">
        <v>190</v>
      </c>
      <c r="H38" s="153">
        <f>'По разделам и подразделам'!F78</f>
        <v>188</v>
      </c>
      <c r="I38" s="116"/>
      <c r="J38" s="64"/>
      <c r="K38" s="65"/>
    </row>
    <row r="39" spans="1:11" ht="20.25" customHeight="1">
      <c r="A39" s="469" t="s">
        <v>121</v>
      </c>
      <c r="B39" s="469"/>
      <c r="C39" s="469"/>
      <c r="D39" s="469"/>
      <c r="E39" s="469"/>
      <c r="F39" s="30" t="s">
        <v>152</v>
      </c>
      <c r="G39" s="56" t="s">
        <v>105</v>
      </c>
      <c r="H39" s="153">
        <v>0.5</v>
      </c>
      <c r="I39" s="116"/>
      <c r="J39" s="64"/>
      <c r="K39" s="65"/>
    </row>
    <row r="40" spans="1:11" ht="25.5" customHeight="1">
      <c r="A40" s="504" t="s">
        <v>161</v>
      </c>
      <c r="B40" s="504"/>
      <c r="C40" s="504"/>
      <c r="D40" s="504"/>
      <c r="E40" s="504"/>
      <c r="F40" s="14" t="s">
        <v>149</v>
      </c>
      <c r="G40" s="142"/>
      <c r="H40" s="151">
        <f>H41+H42+H43</f>
        <v>100</v>
      </c>
      <c r="I40" s="135">
        <f>I41+I42</f>
        <v>0</v>
      </c>
      <c r="J40" s="59" t="e">
        <f>J41+J42</f>
        <v>#REF!</v>
      </c>
      <c r="K40" s="59">
        <f>K41+K42</f>
        <v>0</v>
      </c>
    </row>
    <row r="41" spans="1:11" ht="21" customHeight="1" hidden="1">
      <c r="A41" s="471" t="s">
        <v>153</v>
      </c>
      <c r="B41" s="471"/>
      <c r="C41" s="471"/>
      <c r="D41" s="471"/>
      <c r="E41" s="471"/>
      <c r="F41" s="56" t="s">
        <v>149</v>
      </c>
      <c r="G41" s="143" t="s">
        <v>147</v>
      </c>
      <c r="H41" s="152">
        <f>'По разделам и подразделам'!F94</f>
        <v>0</v>
      </c>
      <c r="I41" s="116">
        <f>H41-K41</f>
        <v>0</v>
      </c>
      <c r="J41" s="61" t="e">
        <f>'По разделам и подразделам'!#REF!</f>
        <v>#REF!</v>
      </c>
      <c r="K41" s="63"/>
    </row>
    <row r="42" spans="1:11" ht="21" customHeight="1" hidden="1">
      <c r="A42" s="471" t="s">
        <v>191</v>
      </c>
      <c r="B42" s="471"/>
      <c r="C42" s="471"/>
      <c r="D42" s="471"/>
      <c r="E42" s="471"/>
      <c r="F42" s="56" t="s">
        <v>149</v>
      </c>
      <c r="G42" s="143" t="s">
        <v>150</v>
      </c>
      <c r="H42" s="152"/>
      <c r="I42" s="116">
        <f>H42-K42</f>
        <v>0</v>
      </c>
      <c r="J42" s="61">
        <f>'По разделам и подразделам'!H115</f>
        <v>0</v>
      </c>
      <c r="K42" s="63"/>
    </row>
    <row r="43" spans="1:11" ht="21" customHeight="1">
      <c r="A43" s="471" t="s">
        <v>207</v>
      </c>
      <c r="B43" s="471"/>
      <c r="C43" s="471"/>
      <c r="D43" s="471"/>
      <c r="E43" s="471"/>
      <c r="F43" s="56" t="s">
        <v>149</v>
      </c>
      <c r="G43" s="56" t="s">
        <v>151</v>
      </c>
      <c r="H43" s="152">
        <f>'По разделам и подразделам'!F147</f>
        <v>100</v>
      </c>
      <c r="I43" s="116">
        <f>H43-K43</f>
        <v>100</v>
      </c>
      <c r="J43" s="61"/>
      <c r="K43" s="63"/>
    </row>
    <row r="44" spans="1:11" ht="33.75" customHeight="1">
      <c r="A44" s="508" t="s">
        <v>34</v>
      </c>
      <c r="B44" s="508"/>
      <c r="C44" s="508"/>
      <c r="D44" s="508"/>
      <c r="E44" s="508"/>
      <c r="F44" s="14" t="s">
        <v>148</v>
      </c>
      <c r="G44" s="143"/>
      <c r="H44" s="155">
        <f>H45</f>
        <v>623.4</v>
      </c>
      <c r="I44" s="138">
        <f>H44</f>
        <v>623.4</v>
      </c>
      <c r="J44" s="66">
        <f>J45</f>
        <v>0</v>
      </c>
      <c r="K44" s="80"/>
    </row>
    <row r="45" spans="1:11" ht="27" customHeight="1">
      <c r="A45" s="505" t="s">
        <v>179</v>
      </c>
      <c r="B45" s="505"/>
      <c r="C45" s="505"/>
      <c r="D45" s="505"/>
      <c r="E45" s="505"/>
      <c r="F45" s="56" t="s">
        <v>148</v>
      </c>
      <c r="G45" s="143" t="s">
        <v>147</v>
      </c>
      <c r="H45" s="152">
        <v>623.4</v>
      </c>
      <c r="I45" s="116">
        <f>H45-K45</f>
        <v>623.4</v>
      </c>
      <c r="J45" s="61"/>
      <c r="K45" s="63"/>
    </row>
    <row r="46" spans="1:11" ht="21" customHeight="1">
      <c r="A46" s="475" t="s">
        <v>104</v>
      </c>
      <c r="B46" s="475"/>
      <c r="C46" s="475"/>
      <c r="D46" s="475"/>
      <c r="E46" s="475"/>
      <c r="F46" s="79" t="s">
        <v>178</v>
      </c>
      <c r="G46" s="145"/>
      <c r="H46" s="155">
        <f>H47</f>
        <v>9</v>
      </c>
      <c r="I46" s="138">
        <f>I47</f>
        <v>9</v>
      </c>
      <c r="J46" s="66" t="e">
        <f>J47</f>
        <v>#REF!</v>
      </c>
      <c r="K46" s="66">
        <f>K47</f>
        <v>0</v>
      </c>
    </row>
    <row r="47" spans="1:11" ht="27" customHeight="1" thickBot="1">
      <c r="A47" s="471" t="s">
        <v>103</v>
      </c>
      <c r="B47" s="471"/>
      <c r="C47" s="471"/>
      <c r="D47" s="471"/>
      <c r="E47" s="471"/>
      <c r="F47" s="56" t="s">
        <v>178</v>
      </c>
      <c r="G47" s="56" t="s">
        <v>150</v>
      </c>
      <c r="H47" s="152">
        <f>'По разделам и подразделам'!F193</f>
        <v>9</v>
      </c>
      <c r="I47" s="116">
        <f>H47-K47</f>
        <v>9</v>
      </c>
      <c r="J47" s="61" t="e">
        <f>'По разделам и подразделам'!#REF!</f>
        <v>#REF!</v>
      </c>
      <c r="K47" s="63"/>
    </row>
    <row r="48" spans="1:11" ht="28.5" customHeight="1" thickBot="1">
      <c r="A48" s="507" t="s">
        <v>162</v>
      </c>
      <c r="B48" s="507"/>
      <c r="C48" s="507"/>
      <c r="D48" s="507"/>
      <c r="E48" s="507"/>
      <c r="F48" s="3"/>
      <c r="G48" s="144"/>
      <c r="H48" s="163">
        <f>H15+H31+H34+H37+H40+H44+H46</f>
        <v>2721.5</v>
      </c>
      <c r="I48" s="140" t="e">
        <f>I15+I40+I44+I46+#REF!+I31</f>
        <v>#REF!</v>
      </c>
      <c r="J48" s="67" t="e">
        <f>J15+J40+J44+J46+#REF!+J31</f>
        <v>#REF!</v>
      </c>
      <c r="K48" s="67" t="e">
        <f>K15+K40+K44+K46+#REF!+K31</f>
        <v>#REF!</v>
      </c>
    </row>
    <row r="49" spans="1:11" ht="18">
      <c r="A49" s="141"/>
      <c r="B49" s="141"/>
      <c r="C49" s="141"/>
      <c r="D49" s="141"/>
      <c r="E49" s="141"/>
      <c r="F49" s="19"/>
      <c r="G49" s="57"/>
      <c r="H49" s="57"/>
      <c r="I49" s="58"/>
      <c r="J49" s="58"/>
      <c r="K49" s="58"/>
    </row>
    <row r="50" spans="1:11" ht="15.75">
      <c r="A50" s="506"/>
      <c r="B50" s="506"/>
      <c r="C50" s="506"/>
      <c r="D50" s="506"/>
      <c r="E50" s="506"/>
      <c r="F50" s="4"/>
      <c r="G50" s="503"/>
      <c r="H50" s="503"/>
      <c r="I50" s="58"/>
      <c r="J50" s="58"/>
      <c r="K50" s="58"/>
    </row>
    <row r="51" spans="7:11" ht="12.75">
      <c r="G51" s="58"/>
      <c r="H51" s="58"/>
      <c r="I51" s="58"/>
      <c r="J51" s="58"/>
      <c r="K51" s="58"/>
    </row>
    <row r="52" spans="7:11" ht="12.75">
      <c r="G52" s="58"/>
      <c r="H52" s="58"/>
      <c r="I52" s="58"/>
      <c r="J52" s="58"/>
      <c r="K52" s="58"/>
    </row>
    <row r="53" spans="7:11" ht="12.75">
      <c r="G53" s="58"/>
      <c r="H53" s="58"/>
      <c r="I53" s="58"/>
      <c r="J53" s="58"/>
      <c r="K53" s="58"/>
    </row>
    <row r="54" spans="7:11" ht="12.75">
      <c r="G54" s="58"/>
      <c r="H54" s="58"/>
      <c r="I54" s="58"/>
      <c r="J54" s="58"/>
      <c r="K54" s="58"/>
    </row>
    <row r="55" spans="7:11" ht="12.75">
      <c r="G55" s="58"/>
      <c r="H55" s="58"/>
      <c r="I55" s="58"/>
      <c r="J55" s="58"/>
      <c r="K55" s="58"/>
    </row>
    <row r="56" spans="7:11" ht="12.75">
      <c r="G56" s="58"/>
      <c r="H56" s="58"/>
      <c r="I56" s="58"/>
      <c r="J56" s="58"/>
      <c r="K56" s="58"/>
    </row>
    <row r="57" spans="7:11" ht="12.75">
      <c r="G57" s="58"/>
      <c r="H57" s="58"/>
      <c r="I57" s="58"/>
      <c r="J57" s="58"/>
      <c r="K57" s="58"/>
    </row>
    <row r="58" spans="7:11" ht="12.75">
      <c r="G58" s="58"/>
      <c r="H58" s="58"/>
      <c r="I58" s="58"/>
      <c r="J58" s="58"/>
      <c r="K58" s="58"/>
    </row>
    <row r="59" spans="7:11" ht="12.75">
      <c r="G59" s="58"/>
      <c r="H59" s="58"/>
      <c r="I59" s="58"/>
      <c r="J59" s="58"/>
      <c r="K59" s="58"/>
    </row>
    <row r="60" spans="7:11" ht="12.75">
      <c r="G60" s="58"/>
      <c r="H60" s="58"/>
      <c r="I60" s="58"/>
      <c r="J60" s="58"/>
      <c r="K60" s="58"/>
    </row>
    <row r="61" spans="7:11" ht="12.75">
      <c r="G61" s="58"/>
      <c r="H61" s="58"/>
      <c r="I61" s="58"/>
      <c r="J61" s="58"/>
      <c r="K61" s="58"/>
    </row>
    <row r="62" spans="7:11" ht="12.75">
      <c r="G62" s="58"/>
      <c r="H62" s="58"/>
      <c r="I62" s="58"/>
      <c r="J62" s="58"/>
      <c r="K62" s="58"/>
    </row>
    <row r="63" spans="7:11" ht="12.75">
      <c r="G63" s="58"/>
      <c r="H63" s="58"/>
      <c r="I63" s="58"/>
      <c r="J63" s="58"/>
      <c r="K63" s="58"/>
    </row>
    <row r="64" spans="7:11" ht="12.75">
      <c r="G64" s="58"/>
      <c r="H64" s="58"/>
      <c r="I64" s="58"/>
      <c r="J64" s="58"/>
      <c r="K64" s="58"/>
    </row>
    <row r="65" spans="7:11" ht="12.75">
      <c r="G65" s="58"/>
      <c r="H65" s="58"/>
      <c r="I65" s="58"/>
      <c r="J65" s="58"/>
      <c r="K65" s="58"/>
    </row>
    <row r="66" spans="7:11" ht="12.75">
      <c r="G66" s="58"/>
      <c r="H66" s="58"/>
      <c r="I66" s="58"/>
      <c r="J66" s="58"/>
      <c r="K66" s="58"/>
    </row>
    <row r="67" spans="7:11" ht="12.75">
      <c r="G67" s="58"/>
      <c r="H67" s="58"/>
      <c r="I67" s="58"/>
      <c r="J67" s="58"/>
      <c r="K67" s="58"/>
    </row>
    <row r="68" spans="7:11" ht="12.75">
      <c r="G68" s="58"/>
      <c r="H68" s="58"/>
      <c r="I68" s="58"/>
      <c r="J68" s="58"/>
      <c r="K68" s="58"/>
    </row>
    <row r="69" spans="7:11" ht="12.75">
      <c r="G69" s="58"/>
      <c r="H69" s="58"/>
      <c r="I69" s="58"/>
      <c r="J69" s="58"/>
      <c r="K69" s="58"/>
    </row>
    <row r="70" spans="7:11" ht="12.75">
      <c r="G70" s="58"/>
      <c r="H70" s="58"/>
      <c r="I70" s="58"/>
      <c r="J70" s="58"/>
      <c r="K70" s="58"/>
    </row>
    <row r="71" spans="7:11" ht="12.75">
      <c r="G71" s="58"/>
      <c r="H71" s="58"/>
      <c r="I71" s="58"/>
      <c r="J71" s="58"/>
      <c r="K71" s="58"/>
    </row>
    <row r="72" spans="7:11" ht="12.75">
      <c r="G72" s="58"/>
      <c r="H72" s="58"/>
      <c r="I72" s="58"/>
      <c r="J72" s="58"/>
      <c r="K72" s="58"/>
    </row>
    <row r="73" spans="7:11" ht="12.75">
      <c r="G73" s="58"/>
      <c r="H73" s="58"/>
      <c r="I73" s="58"/>
      <c r="J73" s="58"/>
      <c r="K73" s="58"/>
    </row>
    <row r="74" spans="7:11" ht="12.75">
      <c r="G74" s="58"/>
      <c r="H74" s="58"/>
      <c r="I74" s="58"/>
      <c r="J74" s="58"/>
      <c r="K74" s="58"/>
    </row>
    <row r="75" spans="7:11" ht="12.75">
      <c r="G75" s="58"/>
      <c r="H75" s="58"/>
      <c r="I75" s="58"/>
      <c r="J75" s="58"/>
      <c r="K75" s="58"/>
    </row>
    <row r="76" spans="7:11" ht="12.75">
      <c r="G76" s="58"/>
      <c r="H76" s="58"/>
      <c r="I76" s="58"/>
      <c r="J76" s="58"/>
      <c r="K76" s="58"/>
    </row>
    <row r="77" spans="7:11" ht="12.75">
      <c r="G77" s="58"/>
      <c r="H77" s="58"/>
      <c r="I77" s="58"/>
      <c r="J77" s="58"/>
      <c r="K77" s="58"/>
    </row>
    <row r="78" spans="7:11" ht="12.75">
      <c r="G78" s="58"/>
      <c r="H78" s="58"/>
      <c r="I78" s="58"/>
      <c r="J78" s="58"/>
      <c r="K78" s="58"/>
    </row>
    <row r="79" spans="7:11" ht="12.75">
      <c r="G79" s="58"/>
      <c r="H79" s="58"/>
      <c r="I79" s="58"/>
      <c r="J79" s="58"/>
      <c r="K79" s="58"/>
    </row>
    <row r="80" spans="7:11" ht="12.75">
      <c r="G80" s="58"/>
      <c r="H80" s="58"/>
      <c r="I80" s="58"/>
      <c r="J80" s="58"/>
      <c r="K80" s="58"/>
    </row>
    <row r="81" spans="7:11" ht="12.75">
      <c r="G81" s="58"/>
      <c r="H81" s="58"/>
      <c r="I81" s="58"/>
      <c r="J81" s="58"/>
      <c r="K81" s="58"/>
    </row>
    <row r="82" spans="7:11" ht="12.75">
      <c r="G82" s="58"/>
      <c r="H82" s="58"/>
      <c r="I82" s="58"/>
      <c r="J82" s="58"/>
      <c r="K82" s="58"/>
    </row>
    <row r="83" spans="7:11" ht="12.75">
      <c r="G83" s="58"/>
      <c r="H83" s="58"/>
      <c r="I83" s="58"/>
      <c r="J83" s="58"/>
      <c r="K83" s="58"/>
    </row>
    <row r="84" spans="7:11" ht="12.75">
      <c r="G84" s="58"/>
      <c r="H84" s="58"/>
      <c r="I84" s="58"/>
      <c r="J84" s="58"/>
      <c r="K84" s="58"/>
    </row>
    <row r="85" spans="7:11" ht="12.75">
      <c r="G85" s="58"/>
      <c r="H85" s="58"/>
      <c r="I85" s="58"/>
      <c r="J85" s="58"/>
      <c r="K85" s="58"/>
    </row>
    <row r="86" spans="7:11" ht="12.75">
      <c r="G86" s="58"/>
      <c r="H86" s="58"/>
      <c r="I86" s="58"/>
      <c r="J86" s="58"/>
      <c r="K86" s="58"/>
    </row>
    <row r="87" spans="7:11" ht="12.75">
      <c r="G87" s="58"/>
      <c r="H87" s="58"/>
      <c r="I87" s="58"/>
      <c r="J87" s="58"/>
      <c r="K87" s="58"/>
    </row>
    <row r="88" spans="7:11" ht="12.75">
      <c r="G88" s="58"/>
      <c r="H88" s="58"/>
      <c r="I88" s="58"/>
      <c r="J88" s="58"/>
      <c r="K88" s="58"/>
    </row>
    <row r="89" spans="7:11" ht="12.75">
      <c r="G89" s="58"/>
      <c r="H89" s="58"/>
      <c r="I89" s="58"/>
      <c r="J89" s="58"/>
      <c r="K89" s="58"/>
    </row>
    <row r="90" spans="7:11" ht="12.75">
      <c r="G90" s="58"/>
      <c r="H90" s="58"/>
      <c r="I90" s="58"/>
      <c r="J90" s="58"/>
      <c r="K90" s="58"/>
    </row>
    <row r="91" spans="7:11" ht="12.75">
      <c r="G91" s="58"/>
      <c r="H91" s="58"/>
      <c r="I91" s="58"/>
      <c r="J91" s="58"/>
      <c r="K91" s="58"/>
    </row>
    <row r="92" spans="7:11" ht="12.75">
      <c r="G92" s="58"/>
      <c r="H92" s="58"/>
      <c r="I92" s="58"/>
      <c r="J92" s="58"/>
      <c r="K92" s="58"/>
    </row>
    <row r="93" spans="7:11" ht="12.75">
      <c r="G93" s="58"/>
      <c r="H93" s="58"/>
      <c r="I93" s="58"/>
      <c r="J93" s="58"/>
      <c r="K93" s="58"/>
    </row>
    <row r="94" spans="7:11" ht="12.75">
      <c r="G94" s="58"/>
      <c r="H94" s="58"/>
      <c r="I94" s="58"/>
      <c r="J94" s="58"/>
      <c r="K94" s="58"/>
    </row>
    <row r="95" spans="7:11" ht="12.75">
      <c r="G95" s="58"/>
      <c r="H95" s="58"/>
      <c r="I95" s="58"/>
      <c r="J95" s="58"/>
      <c r="K95" s="58"/>
    </row>
    <row r="96" spans="7:11" ht="12.75">
      <c r="G96" s="58"/>
      <c r="H96" s="58"/>
      <c r="I96" s="58"/>
      <c r="J96" s="58"/>
      <c r="K96" s="58"/>
    </row>
    <row r="97" spans="7:11" ht="12.75">
      <c r="G97" s="58"/>
      <c r="H97" s="58"/>
      <c r="I97" s="58"/>
      <c r="J97" s="58"/>
      <c r="K97" s="58"/>
    </row>
    <row r="98" spans="7:11" ht="12.75">
      <c r="G98" s="58"/>
      <c r="H98" s="58"/>
      <c r="I98" s="58"/>
      <c r="J98" s="58"/>
      <c r="K98" s="58"/>
    </row>
    <row r="99" spans="7:11" ht="12.75">
      <c r="G99" s="58"/>
      <c r="H99" s="58"/>
      <c r="I99" s="58"/>
      <c r="J99" s="58"/>
      <c r="K99" s="58"/>
    </row>
    <row r="100" spans="7:11" ht="12.75">
      <c r="G100" s="58"/>
      <c r="H100" s="58"/>
      <c r="I100" s="58"/>
      <c r="J100" s="58"/>
      <c r="K100" s="58"/>
    </row>
    <row r="101" spans="7:11" ht="12.75">
      <c r="G101" s="58"/>
      <c r="H101" s="58"/>
      <c r="I101" s="58"/>
      <c r="J101" s="58"/>
      <c r="K101" s="58"/>
    </row>
    <row r="102" spans="7:11" ht="12.75">
      <c r="G102" s="58"/>
      <c r="H102" s="58"/>
      <c r="I102" s="58"/>
      <c r="J102" s="58"/>
      <c r="K102" s="58"/>
    </row>
    <row r="103" spans="7:11" ht="12.75">
      <c r="G103" s="58"/>
      <c r="H103" s="58"/>
      <c r="I103" s="58"/>
      <c r="J103" s="58"/>
      <c r="K103" s="58"/>
    </row>
    <row r="104" spans="7:11" ht="12.75">
      <c r="G104" s="58"/>
      <c r="H104" s="58"/>
      <c r="I104" s="58"/>
      <c r="J104" s="58"/>
      <c r="K104" s="58"/>
    </row>
    <row r="105" spans="7:11" ht="12.75">
      <c r="G105" s="58"/>
      <c r="H105" s="58"/>
      <c r="I105" s="58"/>
      <c r="J105" s="58"/>
      <c r="K105" s="58"/>
    </row>
    <row r="106" spans="7:11" ht="12.75">
      <c r="G106" s="58"/>
      <c r="H106" s="58"/>
      <c r="I106" s="58"/>
      <c r="J106" s="58"/>
      <c r="K106" s="58"/>
    </row>
    <row r="107" spans="7:11" ht="12.75">
      <c r="G107" s="58"/>
      <c r="H107" s="58"/>
      <c r="I107" s="58"/>
      <c r="J107" s="58"/>
      <c r="K107" s="58"/>
    </row>
    <row r="108" spans="7:11" ht="12.75">
      <c r="G108" s="58"/>
      <c r="H108" s="58"/>
      <c r="I108" s="58"/>
      <c r="J108" s="58"/>
      <c r="K108" s="58"/>
    </row>
    <row r="109" spans="7:11" ht="12.75">
      <c r="G109" s="58"/>
      <c r="H109" s="58"/>
      <c r="I109" s="58"/>
      <c r="J109" s="58"/>
      <c r="K109" s="58"/>
    </row>
    <row r="110" spans="7:11" ht="12.75">
      <c r="G110" s="58"/>
      <c r="H110" s="58"/>
      <c r="I110" s="58"/>
      <c r="J110" s="58"/>
      <c r="K110" s="58"/>
    </row>
    <row r="111" spans="7:11" ht="12.75">
      <c r="G111" s="58"/>
      <c r="H111" s="58"/>
      <c r="I111" s="58"/>
      <c r="J111" s="58"/>
      <c r="K111" s="58"/>
    </row>
    <row r="112" spans="7:11" ht="12.75">
      <c r="G112" s="58"/>
      <c r="H112" s="58"/>
      <c r="I112" s="58"/>
      <c r="J112" s="58"/>
      <c r="K112" s="58"/>
    </row>
    <row r="113" spans="7:11" ht="12.75">
      <c r="G113" s="58"/>
      <c r="H113" s="58"/>
      <c r="I113" s="58"/>
      <c r="J113" s="58"/>
      <c r="K113" s="58"/>
    </row>
    <row r="114" spans="7:11" ht="12.75">
      <c r="G114" s="58"/>
      <c r="H114" s="58"/>
      <c r="I114" s="58"/>
      <c r="J114" s="58"/>
      <c r="K114" s="58"/>
    </row>
    <row r="115" spans="7:11" ht="12.75">
      <c r="G115" s="58"/>
      <c r="H115" s="58"/>
      <c r="I115" s="58"/>
      <c r="J115" s="58"/>
      <c r="K115" s="58"/>
    </row>
    <row r="116" spans="7:11" ht="12.75">
      <c r="G116" s="58"/>
      <c r="H116" s="58"/>
      <c r="I116" s="58"/>
      <c r="J116" s="58"/>
      <c r="K116" s="58"/>
    </row>
    <row r="117" spans="7:11" ht="12.75">
      <c r="G117" s="58"/>
      <c r="H117" s="58"/>
      <c r="I117" s="58"/>
      <c r="J117" s="58"/>
      <c r="K117" s="58"/>
    </row>
    <row r="118" spans="7:11" ht="12.75">
      <c r="G118" s="58"/>
      <c r="H118" s="58"/>
      <c r="I118" s="58"/>
      <c r="J118" s="58"/>
      <c r="K118" s="58"/>
    </row>
    <row r="119" spans="7:11" ht="12.75">
      <c r="G119" s="58"/>
      <c r="H119" s="58"/>
      <c r="I119" s="58"/>
      <c r="J119" s="58"/>
      <c r="K119" s="58"/>
    </row>
    <row r="120" spans="7:11" ht="12.75">
      <c r="G120" s="58"/>
      <c r="H120" s="58"/>
      <c r="I120" s="58"/>
      <c r="J120" s="58"/>
      <c r="K120" s="58"/>
    </row>
    <row r="121" spans="7:11" ht="12.75">
      <c r="G121" s="58"/>
      <c r="H121" s="58"/>
      <c r="I121" s="58"/>
      <c r="J121" s="58"/>
      <c r="K121" s="58"/>
    </row>
    <row r="122" spans="7:11" ht="12.75">
      <c r="G122" s="58"/>
      <c r="H122" s="58"/>
      <c r="I122" s="58"/>
      <c r="J122" s="58"/>
      <c r="K122" s="58"/>
    </row>
    <row r="123" spans="7:11" ht="12.75">
      <c r="G123" s="58"/>
      <c r="H123" s="58"/>
      <c r="I123" s="58"/>
      <c r="J123" s="58"/>
      <c r="K123" s="58"/>
    </row>
    <row r="124" spans="7:11" ht="12.75">
      <c r="G124" s="58"/>
      <c r="H124" s="58"/>
      <c r="I124" s="58"/>
      <c r="J124" s="58"/>
      <c r="K124" s="58"/>
    </row>
    <row r="125" spans="7:11" ht="12.75">
      <c r="G125" s="58"/>
      <c r="H125" s="58"/>
      <c r="I125" s="58"/>
      <c r="J125" s="58"/>
      <c r="K125" s="58"/>
    </row>
    <row r="126" spans="7:11" ht="12.75">
      <c r="G126" s="58"/>
      <c r="H126" s="58"/>
      <c r="I126" s="58"/>
      <c r="J126" s="58"/>
      <c r="K126" s="58"/>
    </row>
    <row r="127" spans="7:11" ht="12.75">
      <c r="G127" s="58"/>
      <c r="H127" s="58"/>
      <c r="I127" s="58"/>
      <c r="J127" s="58"/>
      <c r="K127" s="58"/>
    </row>
    <row r="128" spans="7:11" ht="12.75">
      <c r="G128" s="58"/>
      <c r="H128" s="58"/>
      <c r="I128" s="58"/>
      <c r="J128" s="58"/>
      <c r="K128" s="58"/>
    </row>
    <row r="129" spans="7:11" ht="12.75">
      <c r="G129" s="58"/>
      <c r="H129" s="58"/>
      <c r="I129" s="58"/>
      <c r="J129" s="58"/>
      <c r="K129" s="58"/>
    </row>
    <row r="130" spans="7:11" ht="12.75">
      <c r="G130" s="58"/>
      <c r="H130" s="58"/>
      <c r="I130" s="58"/>
      <c r="J130" s="58"/>
      <c r="K130" s="58"/>
    </row>
    <row r="131" spans="7:11" ht="12.75">
      <c r="G131" s="58"/>
      <c r="H131" s="58"/>
      <c r="I131" s="58"/>
      <c r="J131" s="58"/>
      <c r="K131" s="58"/>
    </row>
    <row r="132" spans="7:11" ht="12.75">
      <c r="G132" s="58"/>
      <c r="H132" s="58"/>
      <c r="I132" s="58"/>
      <c r="J132" s="58"/>
      <c r="K132" s="58"/>
    </row>
    <row r="133" spans="7:11" ht="12.75">
      <c r="G133" s="58"/>
      <c r="H133" s="58"/>
      <c r="I133" s="58"/>
      <c r="J133" s="58"/>
      <c r="K133" s="58"/>
    </row>
    <row r="134" spans="7:11" ht="12.75">
      <c r="G134" s="58"/>
      <c r="H134" s="58"/>
      <c r="I134" s="58"/>
      <c r="J134" s="58"/>
      <c r="K134" s="58"/>
    </row>
    <row r="135" spans="7:11" ht="12.75">
      <c r="G135" s="58"/>
      <c r="H135" s="58"/>
      <c r="I135" s="58"/>
      <c r="J135" s="58"/>
      <c r="K135" s="58"/>
    </row>
    <row r="136" spans="7:11" ht="12.75">
      <c r="G136" s="58"/>
      <c r="H136" s="58"/>
      <c r="I136" s="58"/>
      <c r="J136" s="58"/>
      <c r="K136" s="58"/>
    </row>
    <row r="137" spans="7:11" ht="12.75">
      <c r="G137" s="58"/>
      <c r="H137" s="58"/>
      <c r="I137" s="58"/>
      <c r="J137" s="58"/>
      <c r="K137" s="58"/>
    </row>
    <row r="138" spans="7:11" ht="12.75">
      <c r="G138" s="58"/>
      <c r="H138" s="58"/>
      <c r="I138" s="58"/>
      <c r="J138" s="58"/>
      <c r="K138" s="58"/>
    </row>
    <row r="139" spans="7:11" ht="12.75">
      <c r="G139" s="58"/>
      <c r="H139" s="58"/>
      <c r="I139" s="58"/>
      <c r="J139" s="58"/>
      <c r="K139" s="58"/>
    </row>
    <row r="140" spans="7:11" ht="12.75">
      <c r="G140" s="58"/>
      <c r="H140" s="58"/>
      <c r="I140" s="58"/>
      <c r="J140" s="58"/>
      <c r="K140" s="58"/>
    </row>
    <row r="141" spans="7:11" ht="12.75">
      <c r="G141" s="58"/>
      <c r="H141" s="58"/>
      <c r="I141" s="58"/>
      <c r="J141" s="58"/>
      <c r="K141" s="58"/>
    </row>
    <row r="142" spans="7:11" ht="12.75">
      <c r="G142" s="58"/>
      <c r="H142" s="58"/>
      <c r="I142" s="58"/>
      <c r="J142" s="58"/>
      <c r="K142" s="58"/>
    </row>
    <row r="143" spans="7:11" ht="12.75">
      <c r="G143" s="58"/>
      <c r="H143" s="58"/>
      <c r="I143" s="58"/>
      <c r="J143" s="58"/>
      <c r="K143" s="58"/>
    </row>
    <row r="144" spans="7:11" ht="12.75">
      <c r="G144" s="58"/>
      <c r="H144" s="58"/>
      <c r="I144" s="58"/>
      <c r="J144" s="58"/>
      <c r="K144" s="58"/>
    </row>
    <row r="145" spans="7:11" ht="12.75">
      <c r="G145" s="58"/>
      <c r="H145" s="58"/>
      <c r="I145" s="58"/>
      <c r="J145" s="58"/>
      <c r="K145" s="58"/>
    </row>
    <row r="146" spans="7:11" ht="12.75">
      <c r="G146" s="58"/>
      <c r="H146" s="58"/>
      <c r="I146" s="58"/>
      <c r="J146" s="58"/>
      <c r="K146" s="58"/>
    </row>
    <row r="147" spans="7:11" ht="12.75">
      <c r="G147" s="58"/>
      <c r="H147" s="58"/>
      <c r="I147" s="58"/>
      <c r="J147" s="58"/>
      <c r="K147" s="58"/>
    </row>
    <row r="148" spans="7:11" ht="12.75">
      <c r="G148" s="58"/>
      <c r="H148" s="58"/>
      <c r="I148" s="58"/>
      <c r="J148" s="58"/>
      <c r="K148" s="58"/>
    </row>
    <row r="149" spans="7:11" ht="12.75">
      <c r="G149" s="58"/>
      <c r="H149" s="58"/>
      <c r="I149" s="58"/>
      <c r="J149" s="58"/>
      <c r="K149" s="58"/>
    </row>
    <row r="150" spans="7:11" ht="12.75">
      <c r="G150" s="58"/>
      <c r="H150" s="58"/>
      <c r="I150" s="58"/>
      <c r="J150" s="58"/>
      <c r="K150" s="58"/>
    </row>
    <row r="151" spans="7:11" ht="12.75">
      <c r="G151" s="58"/>
      <c r="H151" s="58"/>
      <c r="I151" s="58"/>
      <c r="J151" s="58"/>
      <c r="K151" s="58"/>
    </row>
    <row r="152" spans="7:11" ht="12.75">
      <c r="G152" s="58"/>
      <c r="H152" s="58"/>
      <c r="I152" s="58"/>
      <c r="J152" s="58"/>
      <c r="K152" s="58"/>
    </row>
    <row r="153" spans="7:11" ht="12.75">
      <c r="G153" s="58"/>
      <c r="H153" s="58"/>
      <c r="I153" s="58"/>
      <c r="J153" s="58"/>
      <c r="K153" s="58"/>
    </row>
    <row r="154" spans="7:11" ht="12.75">
      <c r="G154" s="58"/>
      <c r="H154" s="58"/>
      <c r="I154" s="58"/>
      <c r="J154" s="58"/>
      <c r="K154" s="58"/>
    </row>
    <row r="155" spans="7:11" ht="12.75">
      <c r="G155" s="58"/>
      <c r="H155" s="58"/>
      <c r="I155" s="58"/>
      <c r="J155" s="58"/>
      <c r="K155" s="58"/>
    </row>
    <row r="156" spans="7:11" ht="12.75">
      <c r="G156" s="58"/>
      <c r="H156" s="58"/>
      <c r="I156" s="58"/>
      <c r="J156" s="58"/>
      <c r="K156" s="58"/>
    </row>
    <row r="157" spans="7:11" ht="12.75">
      <c r="G157" s="58"/>
      <c r="H157" s="58"/>
      <c r="I157" s="58"/>
      <c r="J157" s="58"/>
      <c r="K157" s="58"/>
    </row>
    <row r="158" spans="7:11" ht="12.75">
      <c r="G158" s="58"/>
      <c r="H158" s="58"/>
      <c r="I158" s="58"/>
      <c r="J158" s="58"/>
      <c r="K158" s="58"/>
    </row>
    <row r="159" spans="7:11" ht="12.75">
      <c r="G159" s="58"/>
      <c r="H159" s="58"/>
      <c r="I159" s="58"/>
      <c r="J159" s="58"/>
      <c r="K159" s="58"/>
    </row>
    <row r="160" spans="7:11" ht="12.75">
      <c r="G160" s="58"/>
      <c r="H160" s="58"/>
      <c r="I160" s="58"/>
      <c r="J160" s="58"/>
      <c r="K160" s="58"/>
    </row>
    <row r="161" spans="7:11" ht="12.75">
      <c r="G161" s="58"/>
      <c r="H161" s="58"/>
      <c r="I161" s="58"/>
      <c r="J161" s="58"/>
      <c r="K161" s="58"/>
    </row>
    <row r="162" spans="7:11" ht="12.75">
      <c r="G162" s="58"/>
      <c r="H162" s="58"/>
      <c r="I162" s="58"/>
      <c r="J162" s="58"/>
      <c r="K162" s="58"/>
    </row>
    <row r="163" spans="7:11" ht="12.75">
      <c r="G163" s="58"/>
      <c r="H163" s="58"/>
      <c r="I163" s="58"/>
      <c r="J163" s="58"/>
      <c r="K163" s="58"/>
    </row>
    <row r="164" spans="7:11" ht="12.75">
      <c r="G164" s="58"/>
      <c r="H164" s="58"/>
      <c r="I164" s="58"/>
      <c r="J164" s="58"/>
      <c r="K164" s="58"/>
    </row>
    <row r="165" spans="7:11" ht="12.75">
      <c r="G165" s="58"/>
      <c r="H165" s="58"/>
      <c r="I165" s="58"/>
      <c r="J165" s="58"/>
      <c r="K165" s="58"/>
    </row>
    <row r="166" spans="7:11" ht="12.75">
      <c r="G166" s="58"/>
      <c r="H166" s="58"/>
      <c r="I166" s="58"/>
      <c r="J166" s="58"/>
      <c r="K166" s="58"/>
    </row>
    <row r="167" spans="7:11" ht="12.75">
      <c r="G167" s="58"/>
      <c r="H167" s="58"/>
      <c r="I167" s="58"/>
      <c r="J167" s="58"/>
      <c r="K167" s="58"/>
    </row>
    <row r="168" spans="7:11" ht="12.75">
      <c r="G168" s="58"/>
      <c r="H168" s="58"/>
      <c r="I168" s="58"/>
      <c r="J168" s="58"/>
      <c r="K168" s="58"/>
    </row>
    <row r="169" spans="7:11" ht="12.75">
      <c r="G169" s="58"/>
      <c r="H169" s="58"/>
      <c r="I169" s="58"/>
      <c r="J169" s="58"/>
      <c r="K169" s="58"/>
    </row>
    <row r="170" spans="7:11" ht="12.75">
      <c r="G170" s="58"/>
      <c r="H170" s="58"/>
      <c r="I170" s="58"/>
      <c r="J170" s="58"/>
      <c r="K170" s="58"/>
    </row>
    <row r="171" spans="7:11" ht="12.75">
      <c r="G171" s="58"/>
      <c r="H171" s="58"/>
      <c r="I171" s="58"/>
      <c r="J171" s="58"/>
      <c r="K171" s="58"/>
    </row>
    <row r="172" spans="7:11" ht="12.75">
      <c r="G172" s="58"/>
      <c r="H172" s="58"/>
      <c r="I172" s="58"/>
      <c r="J172" s="58"/>
      <c r="K172" s="58"/>
    </row>
    <row r="173" spans="7:11" ht="12.75">
      <c r="G173" s="58"/>
      <c r="H173" s="58"/>
      <c r="I173" s="58"/>
      <c r="J173" s="58"/>
      <c r="K173" s="58"/>
    </row>
    <row r="174" spans="7:11" ht="12.75">
      <c r="G174" s="58"/>
      <c r="H174" s="58"/>
      <c r="I174" s="58"/>
      <c r="J174" s="58"/>
      <c r="K174" s="58"/>
    </row>
    <row r="175" spans="7:11" ht="12.75">
      <c r="G175" s="58"/>
      <c r="H175" s="58"/>
      <c r="I175" s="58"/>
      <c r="J175" s="58"/>
      <c r="K175" s="58"/>
    </row>
    <row r="176" spans="7:11" ht="12.75">
      <c r="G176" s="58"/>
      <c r="H176" s="58"/>
      <c r="I176" s="58"/>
      <c r="J176" s="58"/>
      <c r="K176" s="58"/>
    </row>
    <row r="177" spans="7:11" ht="12.75">
      <c r="G177" s="58"/>
      <c r="H177" s="58"/>
      <c r="I177" s="58"/>
      <c r="J177" s="58"/>
      <c r="K177" s="58"/>
    </row>
    <row r="178" spans="7:11" ht="12.75">
      <c r="G178" s="58"/>
      <c r="H178" s="58"/>
      <c r="I178" s="58"/>
      <c r="J178" s="58"/>
      <c r="K178" s="58"/>
    </row>
    <row r="179" spans="7:11" ht="12.75">
      <c r="G179" s="58"/>
      <c r="H179" s="58"/>
      <c r="I179" s="58"/>
      <c r="J179" s="58"/>
      <c r="K179" s="58"/>
    </row>
    <row r="180" spans="7:11" ht="12.75">
      <c r="G180" s="58"/>
      <c r="H180" s="58"/>
      <c r="I180" s="58"/>
      <c r="J180" s="58"/>
      <c r="K180" s="58"/>
    </row>
    <row r="181" spans="7:11" ht="12.75">
      <c r="G181" s="58"/>
      <c r="H181" s="58"/>
      <c r="I181" s="58"/>
      <c r="J181" s="58"/>
      <c r="K181" s="58"/>
    </row>
    <row r="182" spans="7:11" ht="12.75">
      <c r="G182" s="58"/>
      <c r="H182" s="58"/>
      <c r="I182" s="58"/>
      <c r="J182" s="58"/>
      <c r="K182" s="58"/>
    </row>
    <row r="183" spans="7:11" ht="12.75">
      <c r="G183" s="58"/>
      <c r="H183" s="58"/>
      <c r="I183" s="58"/>
      <c r="J183" s="58"/>
      <c r="K183" s="58"/>
    </row>
    <row r="184" spans="7:11" ht="12.75">
      <c r="G184" s="58"/>
      <c r="H184" s="58"/>
      <c r="I184" s="58"/>
      <c r="J184" s="58"/>
      <c r="K184" s="58"/>
    </row>
    <row r="185" spans="7:11" ht="12.75">
      <c r="G185" s="58"/>
      <c r="H185" s="58"/>
      <c r="I185" s="58"/>
      <c r="J185" s="58"/>
      <c r="K185" s="58"/>
    </row>
    <row r="186" spans="7:11" ht="12.75">
      <c r="G186" s="58"/>
      <c r="H186" s="58"/>
      <c r="I186" s="58"/>
      <c r="J186" s="58"/>
      <c r="K186" s="58"/>
    </row>
    <row r="187" spans="7:11" ht="12.75">
      <c r="G187" s="58"/>
      <c r="H187" s="58"/>
      <c r="I187" s="58"/>
      <c r="J187" s="58"/>
      <c r="K187" s="58"/>
    </row>
    <row r="188" spans="7:11" ht="12.75">
      <c r="G188" s="58"/>
      <c r="H188" s="58"/>
      <c r="I188" s="58"/>
      <c r="J188" s="58"/>
      <c r="K188" s="58"/>
    </row>
    <row r="189" spans="7:11" ht="12.75">
      <c r="G189" s="58"/>
      <c r="H189" s="58"/>
      <c r="I189" s="58"/>
      <c r="J189" s="58"/>
      <c r="K189" s="58"/>
    </row>
    <row r="190" spans="7:11" ht="12.75">
      <c r="G190" s="58"/>
      <c r="H190" s="58"/>
      <c r="I190" s="58"/>
      <c r="J190" s="58"/>
      <c r="K190" s="58"/>
    </row>
    <row r="191" spans="7:11" ht="12.75">
      <c r="G191" s="58"/>
      <c r="H191" s="58"/>
      <c r="I191" s="58"/>
      <c r="J191" s="58"/>
      <c r="K191" s="58"/>
    </row>
    <row r="192" spans="7:11" ht="12.75">
      <c r="G192" s="58"/>
      <c r="H192" s="58"/>
      <c r="I192" s="58"/>
      <c r="J192" s="58"/>
      <c r="K192" s="58"/>
    </row>
    <row r="193" spans="7:11" ht="12.75">
      <c r="G193" s="58"/>
      <c r="H193" s="58"/>
      <c r="I193" s="58"/>
      <c r="J193" s="58"/>
      <c r="K193" s="58"/>
    </row>
    <row r="194" spans="7:11" ht="12.75">
      <c r="G194" s="58"/>
      <c r="H194" s="58"/>
      <c r="I194" s="58"/>
      <c r="J194" s="58"/>
      <c r="K194" s="58"/>
    </row>
    <row r="195" spans="7:11" ht="12.75">
      <c r="G195" s="58"/>
      <c r="H195" s="58"/>
      <c r="I195" s="58"/>
      <c r="J195" s="58"/>
      <c r="K195" s="58"/>
    </row>
    <row r="196" spans="7:11" ht="12.75">
      <c r="G196" s="58"/>
      <c r="H196" s="58"/>
      <c r="I196" s="58"/>
      <c r="J196" s="58"/>
      <c r="K196" s="58"/>
    </row>
    <row r="197" spans="7:11" ht="12.75">
      <c r="G197" s="58"/>
      <c r="H197" s="58"/>
      <c r="I197" s="58"/>
      <c r="J197" s="58"/>
      <c r="K197" s="58"/>
    </row>
    <row r="198" spans="7:11" ht="12.75">
      <c r="G198" s="58"/>
      <c r="H198" s="58"/>
      <c r="I198" s="58"/>
      <c r="J198" s="58"/>
      <c r="K198" s="58"/>
    </row>
    <row r="199" spans="7:11" ht="12.75">
      <c r="G199" s="58"/>
      <c r="H199" s="58"/>
      <c r="I199" s="58"/>
      <c r="J199" s="58"/>
      <c r="K199" s="58"/>
    </row>
    <row r="200" spans="7:11" ht="12.75">
      <c r="G200" s="58"/>
      <c r="H200" s="58"/>
      <c r="I200" s="58"/>
      <c r="J200" s="58"/>
      <c r="K200" s="58"/>
    </row>
    <row r="201" spans="7:11" ht="12.75">
      <c r="G201" s="58"/>
      <c r="H201" s="58"/>
      <c r="I201" s="58"/>
      <c r="J201" s="58"/>
      <c r="K201" s="58"/>
    </row>
    <row r="202" spans="7:11" ht="12.75">
      <c r="G202" s="58"/>
      <c r="H202" s="58"/>
      <c r="I202" s="58"/>
      <c r="J202" s="58"/>
      <c r="K202" s="58"/>
    </row>
    <row r="203" spans="7:11" ht="12.75">
      <c r="G203" s="58"/>
      <c r="H203" s="58"/>
      <c r="I203" s="58"/>
      <c r="J203" s="58"/>
      <c r="K203" s="58"/>
    </row>
    <row r="204" spans="7:11" ht="12.75">
      <c r="G204" s="58"/>
      <c r="H204" s="58"/>
      <c r="I204" s="58"/>
      <c r="J204" s="58"/>
      <c r="K204" s="58"/>
    </row>
    <row r="205" spans="7:11" ht="12.75">
      <c r="G205" s="58"/>
      <c r="H205" s="58"/>
      <c r="I205" s="58"/>
      <c r="J205" s="58"/>
      <c r="K205" s="58"/>
    </row>
    <row r="206" spans="7:11" ht="12.75">
      <c r="G206" s="58"/>
      <c r="H206" s="58"/>
      <c r="I206" s="58"/>
      <c r="J206" s="58"/>
      <c r="K206" s="58"/>
    </row>
    <row r="207" spans="7:11" ht="12.75">
      <c r="G207" s="58"/>
      <c r="H207" s="58"/>
      <c r="I207" s="58"/>
      <c r="J207" s="58"/>
      <c r="K207" s="58"/>
    </row>
    <row r="208" spans="7:11" ht="12.75">
      <c r="G208" s="58"/>
      <c r="H208" s="58"/>
      <c r="I208" s="58"/>
      <c r="J208" s="58"/>
      <c r="K208" s="58"/>
    </row>
    <row r="209" spans="7:11" ht="12.75">
      <c r="G209" s="58"/>
      <c r="H209" s="58"/>
      <c r="I209" s="58"/>
      <c r="J209" s="58"/>
      <c r="K209" s="58"/>
    </row>
    <row r="210" spans="7:11" ht="12.75">
      <c r="G210" s="58"/>
      <c r="H210" s="58"/>
      <c r="I210" s="58"/>
      <c r="J210" s="58"/>
      <c r="K210" s="58"/>
    </row>
    <row r="211" spans="7:11" ht="12.75">
      <c r="G211" s="58"/>
      <c r="H211" s="58"/>
      <c r="I211" s="58"/>
      <c r="J211" s="58"/>
      <c r="K211" s="58"/>
    </row>
    <row r="212" spans="7:11" ht="12.75">
      <c r="G212" s="58"/>
      <c r="H212" s="58"/>
      <c r="I212" s="58"/>
      <c r="J212" s="58"/>
      <c r="K212" s="58"/>
    </row>
    <row r="213" spans="7:11" ht="12.75">
      <c r="G213" s="58"/>
      <c r="H213" s="58"/>
      <c r="I213" s="58"/>
      <c r="J213" s="58"/>
      <c r="K213" s="58"/>
    </row>
    <row r="214" spans="7:11" ht="12.75">
      <c r="G214" s="58"/>
      <c r="H214" s="58"/>
      <c r="I214" s="58"/>
      <c r="J214" s="58"/>
      <c r="K214" s="58"/>
    </row>
    <row r="215" spans="7:11" ht="12.75">
      <c r="G215" s="58"/>
      <c r="H215" s="58"/>
      <c r="I215" s="58"/>
      <c r="J215" s="58"/>
      <c r="K215" s="58"/>
    </row>
    <row r="216" spans="7:11" ht="12.75">
      <c r="G216" s="58"/>
      <c r="H216" s="58"/>
      <c r="I216" s="58"/>
      <c r="J216" s="58"/>
      <c r="K216" s="58"/>
    </row>
    <row r="217" spans="7:11" ht="12.75">
      <c r="G217" s="58"/>
      <c r="H217" s="58"/>
      <c r="I217" s="58"/>
      <c r="J217" s="58"/>
      <c r="K217" s="58"/>
    </row>
    <row r="218" spans="7:11" ht="12.75">
      <c r="G218" s="58"/>
      <c r="H218" s="58"/>
      <c r="I218" s="58"/>
      <c r="J218" s="58"/>
      <c r="K218" s="58"/>
    </row>
    <row r="219" spans="7:11" ht="12.75">
      <c r="G219" s="58"/>
      <c r="H219" s="58"/>
      <c r="I219" s="58"/>
      <c r="J219" s="58"/>
      <c r="K219" s="58"/>
    </row>
    <row r="220" spans="7:11" ht="12.75">
      <c r="G220" s="58"/>
      <c r="H220" s="58"/>
      <c r="I220" s="58"/>
      <c r="J220" s="58"/>
      <c r="K220" s="58"/>
    </row>
    <row r="221" spans="7:11" ht="12.75">
      <c r="G221" s="58"/>
      <c r="H221" s="58"/>
      <c r="I221" s="58"/>
      <c r="J221" s="58"/>
      <c r="K221" s="58"/>
    </row>
    <row r="222" spans="7:11" ht="12.75">
      <c r="G222" s="58"/>
      <c r="H222" s="58"/>
      <c r="I222" s="58"/>
      <c r="J222" s="58"/>
      <c r="K222" s="58"/>
    </row>
    <row r="223" spans="7:11" ht="12.75">
      <c r="G223" s="58"/>
      <c r="H223" s="58"/>
      <c r="I223" s="58"/>
      <c r="J223" s="58"/>
      <c r="K223" s="58"/>
    </row>
    <row r="224" spans="7:11" ht="12.75">
      <c r="G224" s="58"/>
      <c r="H224" s="58"/>
      <c r="I224" s="58"/>
      <c r="J224" s="58"/>
      <c r="K224" s="58"/>
    </row>
    <row r="225" spans="7:11" ht="12.75">
      <c r="G225" s="58"/>
      <c r="H225" s="58"/>
      <c r="I225" s="58"/>
      <c r="J225" s="58"/>
      <c r="K225" s="58"/>
    </row>
    <row r="226" spans="7:11" ht="12.75">
      <c r="G226" s="58"/>
      <c r="H226" s="58"/>
      <c r="I226" s="58"/>
      <c r="J226" s="58"/>
      <c r="K226" s="58"/>
    </row>
    <row r="227" spans="7:11" ht="12.75">
      <c r="G227" s="58"/>
      <c r="H227" s="58"/>
      <c r="I227" s="58"/>
      <c r="J227" s="58"/>
      <c r="K227" s="58"/>
    </row>
    <row r="228" spans="7:11" ht="12.75">
      <c r="G228" s="58"/>
      <c r="H228" s="58"/>
      <c r="I228" s="58"/>
      <c r="J228" s="58"/>
      <c r="K228" s="58"/>
    </row>
    <row r="229" spans="7:11" ht="12.75">
      <c r="G229" s="58"/>
      <c r="H229" s="58"/>
      <c r="I229" s="58"/>
      <c r="J229" s="58"/>
      <c r="K229" s="58"/>
    </row>
    <row r="230" spans="7:11" ht="12.75">
      <c r="G230" s="58"/>
      <c r="H230" s="58"/>
      <c r="I230" s="58"/>
      <c r="J230" s="58"/>
      <c r="K230" s="58"/>
    </row>
    <row r="231" spans="7:11" ht="12.75">
      <c r="G231" s="58"/>
      <c r="H231" s="58"/>
      <c r="I231" s="58"/>
      <c r="J231" s="58"/>
      <c r="K231" s="58"/>
    </row>
    <row r="232" spans="7:11" ht="12.75">
      <c r="G232" s="58"/>
      <c r="H232" s="58"/>
      <c r="I232" s="58"/>
      <c r="J232" s="58"/>
      <c r="K232" s="58"/>
    </row>
    <row r="233" spans="7:11" ht="12.75">
      <c r="G233" s="58"/>
      <c r="H233" s="58"/>
      <c r="I233" s="58"/>
      <c r="J233" s="58"/>
      <c r="K233" s="58"/>
    </row>
    <row r="234" spans="7:11" ht="12.75">
      <c r="G234" s="58"/>
      <c r="H234" s="58"/>
      <c r="I234" s="58"/>
      <c r="J234" s="58"/>
      <c r="K234" s="58"/>
    </row>
    <row r="235" spans="7:11" ht="12.75">
      <c r="G235" s="58"/>
      <c r="H235" s="58"/>
      <c r="I235" s="58"/>
      <c r="J235" s="58"/>
      <c r="K235" s="58"/>
    </row>
    <row r="236" spans="7:11" ht="12.75">
      <c r="G236" s="58"/>
      <c r="H236" s="58"/>
      <c r="I236" s="58"/>
      <c r="J236" s="58"/>
      <c r="K236" s="58"/>
    </row>
    <row r="237" spans="7:11" ht="12.75">
      <c r="G237" s="58"/>
      <c r="H237" s="58"/>
      <c r="I237" s="58"/>
      <c r="J237" s="58"/>
      <c r="K237" s="58"/>
    </row>
    <row r="238" spans="7:11" ht="12.75">
      <c r="G238" s="58"/>
      <c r="H238" s="58"/>
      <c r="I238" s="58"/>
      <c r="J238" s="58"/>
      <c r="K238" s="58"/>
    </row>
    <row r="239" spans="7:11" ht="12.75">
      <c r="G239" s="58"/>
      <c r="H239" s="58"/>
      <c r="I239" s="58"/>
      <c r="J239" s="58"/>
      <c r="K239" s="58"/>
    </row>
    <row r="240" spans="7:11" ht="12.75">
      <c r="G240" s="58"/>
      <c r="H240" s="58"/>
      <c r="I240" s="58"/>
      <c r="J240" s="58"/>
      <c r="K240" s="58"/>
    </row>
    <row r="241" spans="7:11" ht="12.75">
      <c r="G241" s="58"/>
      <c r="H241" s="58"/>
      <c r="I241" s="58"/>
      <c r="J241" s="58"/>
      <c r="K241" s="58"/>
    </row>
    <row r="242" spans="7:11" ht="12.75">
      <c r="G242" s="58"/>
      <c r="H242" s="58"/>
      <c r="I242" s="58"/>
      <c r="J242" s="58"/>
      <c r="K242" s="58"/>
    </row>
    <row r="243" spans="7:11" ht="12.75">
      <c r="G243" s="58"/>
      <c r="H243" s="58"/>
      <c r="I243" s="58"/>
      <c r="J243" s="58"/>
      <c r="K243" s="58"/>
    </row>
    <row r="244" spans="7:11" ht="12.75">
      <c r="G244" s="58"/>
      <c r="H244" s="58"/>
      <c r="I244" s="58"/>
      <c r="J244" s="58"/>
      <c r="K244" s="58"/>
    </row>
    <row r="245" spans="7:11" ht="12.75">
      <c r="G245" s="58"/>
      <c r="H245" s="58"/>
      <c r="I245" s="58"/>
      <c r="J245" s="58"/>
      <c r="K245" s="58"/>
    </row>
    <row r="246" spans="7:11" ht="12.75">
      <c r="G246" s="58"/>
      <c r="H246" s="58"/>
      <c r="I246" s="58"/>
      <c r="J246" s="58"/>
      <c r="K246" s="58"/>
    </row>
    <row r="247" spans="7:11" ht="12.75">
      <c r="G247" s="58"/>
      <c r="H247" s="58"/>
      <c r="I247" s="58"/>
      <c r="J247" s="58"/>
      <c r="K247" s="58"/>
    </row>
    <row r="248" spans="7:11" ht="12.75">
      <c r="G248" s="58"/>
      <c r="H248" s="58"/>
      <c r="I248" s="58"/>
      <c r="J248" s="58"/>
      <c r="K248" s="58"/>
    </row>
    <row r="249" spans="7:11" ht="12.75">
      <c r="G249" s="58"/>
      <c r="H249" s="58"/>
      <c r="I249" s="58"/>
      <c r="J249" s="58"/>
      <c r="K249" s="58"/>
    </row>
    <row r="250" spans="7:11" ht="12.75">
      <c r="G250" s="58"/>
      <c r="H250" s="58"/>
      <c r="I250" s="58"/>
      <c r="J250" s="58"/>
      <c r="K250" s="58"/>
    </row>
    <row r="251" spans="7:11" ht="12.75">
      <c r="G251" s="58"/>
      <c r="H251" s="58"/>
      <c r="I251" s="58"/>
      <c r="J251" s="58"/>
      <c r="K251" s="58"/>
    </row>
    <row r="252" spans="7:11" ht="12.75">
      <c r="G252" s="58"/>
      <c r="H252" s="58"/>
      <c r="I252" s="58"/>
      <c r="J252" s="58"/>
      <c r="K252" s="58"/>
    </row>
    <row r="253" spans="7:11" ht="12.75">
      <c r="G253" s="58"/>
      <c r="H253" s="58"/>
      <c r="I253" s="58"/>
      <c r="J253" s="58"/>
      <c r="K253" s="58"/>
    </row>
    <row r="254" spans="7:11" ht="12.75">
      <c r="G254" s="58"/>
      <c r="H254" s="58"/>
      <c r="I254" s="58"/>
      <c r="J254" s="58"/>
      <c r="K254" s="58"/>
    </row>
    <row r="255" spans="7:11" ht="12.75">
      <c r="G255" s="58"/>
      <c r="H255" s="58"/>
      <c r="I255" s="58"/>
      <c r="J255" s="58"/>
      <c r="K255" s="58"/>
    </row>
    <row r="256" spans="7:11" ht="12.75">
      <c r="G256" s="58"/>
      <c r="H256" s="58"/>
      <c r="I256" s="58"/>
      <c r="J256" s="58"/>
      <c r="K256" s="58"/>
    </row>
    <row r="257" spans="7:11" ht="12.75">
      <c r="G257" s="58"/>
      <c r="H257" s="58"/>
      <c r="I257" s="58"/>
      <c r="J257" s="58"/>
      <c r="K257" s="58"/>
    </row>
    <row r="258" spans="7:11" ht="12.75">
      <c r="G258" s="58"/>
      <c r="H258" s="58"/>
      <c r="I258" s="58"/>
      <c r="J258" s="58"/>
      <c r="K258" s="58"/>
    </row>
    <row r="259" spans="7:11" ht="12.75">
      <c r="G259" s="58"/>
      <c r="H259" s="58"/>
      <c r="I259" s="58"/>
      <c r="J259" s="58"/>
      <c r="K259" s="58"/>
    </row>
    <row r="260" spans="7:11" ht="12.75">
      <c r="G260" s="58"/>
      <c r="H260" s="58"/>
      <c r="I260" s="58"/>
      <c r="J260" s="58"/>
      <c r="K260" s="58"/>
    </row>
    <row r="261" spans="7:11" ht="12.75">
      <c r="G261" s="58"/>
      <c r="H261" s="58"/>
      <c r="I261" s="58"/>
      <c r="J261" s="58"/>
      <c r="K261" s="58"/>
    </row>
    <row r="262" spans="7:11" ht="12.75">
      <c r="G262" s="58"/>
      <c r="H262" s="58"/>
      <c r="I262" s="58"/>
      <c r="J262" s="58"/>
      <c r="K262" s="58"/>
    </row>
    <row r="263" spans="7:11" ht="12.75">
      <c r="G263" s="58"/>
      <c r="H263" s="58"/>
      <c r="I263" s="58"/>
      <c r="J263" s="58"/>
      <c r="K263" s="58"/>
    </row>
    <row r="264" spans="7:11" ht="12.75">
      <c r="G264" s="58"/>
      <c r="H264" s="58"/>
      <c r="I264" s="58"/>
      <c r="J264" s="58"/>
      <c r="K264" s="58"/>
    </row>
    <row r="265" spans="7:11" ht="12.75">
      <c r="G265" s="58"/>
      <c r="H265" s="58"/>
      <c r="I265" s="58"/>
      <c r="J265" s="58"/>
      <c r="K265" s="58"/>
    </row>
    <row r="266" spans="7:11" ht="12.75">
      <c r="G266" s="58"/>
      <c r="H266" s="58"/>
      <c r="I266" s="58"/>
      <c r="J266" s="58"/>
      <c r="K266" s="58"/>
    </row>
    <row r="267" spans="7:11" ht="12.75">
      <c r="G267" s="58"/>
      <c r="H267" s="58"/>
      <c r="I267" s="58"/>
      <c r="J267" s="58"/>
      <c r="K267" s="58"/>
    </row>
    <row r="268" spans="7:11" ht="12.75">
      <c r="G268" s="58"/>
      <c r="H268" s="58"/>
      <c r="I268" s="58"/>
      <c r="J268" s="58"/>
      <c r="K268" s="58"/>
    </row>
    <row r="269" spans="7:11" ht="12.75">
      <c r="G269" s="58"/>
      <c r="H269" s="58"/>
      <c r="I269" s="58"/>
      <c r="J269" s="58"/>
      <c r="K269" s="58"/>
    </row>
    <row r="270" spans="7:11" ht="12.75">
      <c r="G270" s="58"/>
      <c r="H270" s="58"/>
      <c r="I270" s="58"/>
      <c r="J270" s="58"/>
      <c r="K270" s="58"/>
    </row>
    <row r="271" spans="7:11" ht="12.75">
      <c r="G271" s="58"/>
      <c r="H271" s="58"/>
      <c r="I271" s="58"/>
      <c r="J271" s="58"/>
      <c r="K271" s="58"/>
    </row>
    <row r="272" spans="7:11" ht="12.75">
      <c r="G272" s="58"/>
      <c r="H272" s="58"/>
      <c r="I272" s="58"/>
      <c r="J272" s="58"/>
      <c r="K272" s="58"/>
    </row>
    <row r="273" spans="7:11" ht="12.75">
      <c r="G273" s="58"/>
      <c r="H273" s="58"/>
      <c r="I273" s="58"/>
      <c r="J273" s="58"/>
      <c r="K273" s="58"/>
    </row>
    <row r="274" spans="7:11" ht="12.75">
      <c r="G274" s="58"/>
      <c r="H274" s="58"/>
      <c r="I274" s="58"/>
      <c r="J274" s="58"/>
      <c r="K274" s="58"/>
    </row>
    <row r="275" spans="7:11" ht="12.75">
      <c r="G275" s="58"/>
      <c r="H275" s="58"/>
      <c r="I275" s="58"/>
      <c r="J275" s="58"/>
      <c r="K275" s="58"/>
    </row>
  </sheetData>
  <sheetProtection/>
  <mergeCells count="53">
    <mergeCell ref="A1:K1"/>
    <mergeCell ref="A2:K2"/>
    <mergeCell ref="A3:K3"/>
    <mergeCell ref="G12:G14"/>
    <mergeCell ref="A4:H4"/>
    <mergeCell ref="A10:H10"/>
    <mergeCell ref="A5:H5"/>
    <mergeCell ref="A7:H7"/>
    <mergeCell ref="A8:H8"/>
    <mergeCell ref="A6:H6"/>
    <mergeCell ref="G50:H50"/>
    <mergeCell ref="A40:E40"/>
    <mergeCell ref="A41:E41"/>
    <mergeCell ref="A47:E47"/>
    <mergeCell ref="A45:E45"/>
    <mergeCell ref="A50:E50"/>
    <mergeCell ref="A48:E48"/>
    <mergeCell ref="A44:E44"/>
    <mergeCell ref="A46:E46"/>
    <mergeCell ref="A43:E43"/>
    <mergeCell ref="A25:E25"/>
    <mergeCell ref="A24:E24"/>
    <mergeCell ref="I12:K12"/>
    <mergeCell ref="I13:I14"/>
    <mergeCell ref="K13:K14"/>
    <mergeCell ref="H13:H14"/>
    <mergeCell ref="A17:E17"/>
    <mergeCell ref="A18:E18"/>
    <mergeCell ref="A21:E21"/>
    <mergeCell ref="A23:E23"/>
    <mergeCell ref="A9:H9"/>
    <mergeCell ref="A15:E15"/>
    <mergeCell ref="A20:E20"/>
    <mergeCell ref="A22:E22"/>
    <mergeCell ref="F12:F14"/>
    <mergeCell ref="A12:E14"/>
    <mergeCell ref="A19:E19"/>
    <mergeCell ref="A16:E16"/>
    <mergeCell ref="A26:E26"/>
    <mergeCell ref="A28:E28"/>
    <mergeCell ref="A30:E30"/>
    <mergeCell ref="A42:E42"/>
    <mergeCell ref="A34:E34"/>
    <mergeCell ref="A36:E36"/>
    <mergeCell ref="A37:E37"/>
    <mergeCell ref="A39:E39"/>
    <mergeCell ref="A38:E38"/>
    <mergeCell ref="A35:E35"/>
    <mergeCell ref="A33:E33"/>
    <mergeCell ref="A32:E32"/>
    <mergeCell ref="A31:E31"/>
    <mergeCell ref="A27:E27"/>
    <mergeCell ref="A29:E29"/>
  </mergeCells>
  <printOptions/>
  <pageMargins left="0.7874015748031497" right="0.3" top="0.32" bottom="0.24" header="0.25" footer="0"/>
  <pageSetup fitToHeight="1" fitToWidth="1" horizontalDpi="600" verticalDpi="600" orientation="portrait" paperSize="9" scale="98" r:id="rId1"/>
  <rowBreaks count="1" manualBreakCount="1">
    <brk id="3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view="pageBreakPreview" zoomScale="75" zoomScaleSheetLayoutView="75" zoomScalePageLayoutView="0" workbookViewId="0" topLeftCell="A19">
      <selection activeCell="G29" sqref="G29"/>
    </sheetView>
  </sheetViews>
  <sheetFormatPr defaultColWidth="9.00390625" defaultRowHeight="12.75"/>
  <cols>
    <col min="5" max="5" width="23.25390625" style="0" customWidth="1"/>
    <col min="6" max="6" width="6.125" style="0" customWidth="1"/>
    <col min="7" max="7" width="5.75390625" style="0" customWidth="1"/>
    <col min="8" max="8" width="11.75390625" style="0" customWidth="1"/>
    <col min="9" max="9" width="13.125" style="0" customWidth="1"/>
    <col min="10" max="10" width="8.375" style="0" hidden="1" customWidth="1"/>
    <col min="11" max="11" width="10.625" style="0" hidden="1" customWidth="1"/>
  </cols>
  <sheetData>
    <row r="1" spans="1:11" ht="12.75">
      <c r="A1" s="509" t="s">
        <v>576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2.75">
      <c r="A2" s="509" t="s">
        <v>332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12.75">
      <c r="A3" s="509" t="s">
        <v>37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</row>
    <row r="4" spans="1:8" ht="12.75">
      <c r="A4" s="509"/>
      <c r="B4" s="509"/>
      <c r="C4" s="509"/>
      <c r="D4" s="509"/>
      <c r="E4" s="509"/>
      <c r="F4" s="509"/>
      <c r="G4" s="509"/>
      <c r="H4" s="509"/>
    </row>
    <row r="5" spans="1:8" ht="2.25" customHeight="1">
      <c r="A5" s="509"/>
      <c r="B5" s="509"/>
      <c r="C5" s="509"/>
      <c r="D5" s="509"/>
      <c r="E5" s="509"/>
      <c r="F5" s="509"/>
      <c r="G5" s="509"/>
      <c r="H5" s="509"/>
    </row>
    <row r="6" spans="1:8" ht="1.5" customHeight="1">
      <c r="A6" s="509"/>
      <c r="B6" s="509"/>
      <c r="C6" s="509"/>
      <c r="D6" s="509"/>
      <c r="E6" s="509"/>
      <c r="F6" s="509"/>
      <c r="G6" s="509"/>
      <c r="H6" s="509"/>
    </row>
    <row r="7" spans="1:9" ht="39.75" customHeight="1">
      <c r="A7" s="510" t="s">
        <v>333</v>
      </c>
      <c r="B7" s="510"/>
      <c r="C7" s="510"/>
      <c r="D7" s="510"/>
      <c r="E7" s="510"/>
      <c r="F7" s="510"/>
      <c r="G7" s="510"/>
      <c r="H7" s="510"/>
      <c r="I7" s="510"/>
    </row>
    <row r="8" spans="1:9" ht="18">
      <c r="A8" s="460" t="s">
        <v>646</v>
      </c>
      <c r="B8" s="460"/>
      <c r="C8" s="460"/>
      <c r="D8" s="460"/>
      <c r="E8" s="460"/>
      <c r="F8" s="460"/>
      <c r="G8" s="460"/>
      <c r="H8" s="460"/>
      <c r="I8" s="460"/>
    </row>
    <row r="9" spans="1:9" ht="18">
      <c r="A9" s="460" t="s">
        <v>647</v>
      </c>
      <c r="B9" s="460"/>
      <c r="C9" s="460"/>
      <c r="D9" s="460"/>
      <c r="E9" s="460"/>
      <c r="F9" s="460"/>
      <c r="G9" s="460"/>
      <c r="H9" s="460"/>
      <c r="I9" s="460"/>
    </row>
    <row r="10" spans="1:9" ht="35.25" customHeight="1">
      <c r="A10" s="515" t="s">
        <v>557</v>
      </c>
      <c r="B10" s="515"/>
      <c r="C10" s="515"/>
      <c r="D10" s="515"/>
      <c r="E10" s="515"/>
      <c r="F10" s="515"/>
      <c r="G10" s="515"/>
      <c r="H10" s="515"/>
      <c r="I10" s="515"/>
    </row>
    <row r="11" spans="1:9" ht="27" customHeight="1" thickBot="1">
      <c r="A11" s="206"/>
      <c r="B11" s="206"/>
      <c r="C11" s="206"/>
      <c r="D11" s="206"/>
      <c r="E11" s="206"/>
      <c r="F11" s="206"/>
      <c r="G11" s="206"/>
      <c r="H11" s="206"/>
      <c r="I11" s="207" t="s">
        <v>220</v>
      </c>
    </row>
    <row r="12" spans="1:11" ht="27" customHeight="1" thickBot="1">
      <c r="A12" s="492" t="s">
        <v>157</v>
      </c>
      <c r="B12" s="492"/>
      <c r="C12" s="492"/>
      <c r="D12" s="492"/>
      <c r="E12" s="492"/>
      <c r="F12" s="491" t="s">
        <v>142</v>
      </c>
      <c r="G12" s="491" t="s">
        <v>143</v>
      </c>
      <c r="H12" s="492" t="s">
        <v>165</v>
      </c>
      <c r="I12" s="492"/>
      <c r="J12" s="103"/>
      <c r="K12" s="104"/>
    </row>
    <row r="13" spans="1:11" ht="12.75" customHeight="1">
      <c r="A13" s="492"/>
      <c r="B13" s="492"/>
      <c r="C13" s="492"/>
      <c r="D13" s="492"/>
      <c r="E13" s="492"/>
      <c r="F13" s="491"/>
      <c r="G13" s="491"/>
      <c r="H13" s="516" t="s">
        <v>770</v>
      </c>
      <c r="I13" s="516" t="s">
        <v>768</v>
      </c>
      <c r="J13" s="133"/>
      <c r="K13" s="511" t="s">
        <v>166</v>
      </c>
    </row>
    <row r="14" spans="1:11" ht="42" customHeight="1">
      <c r="A14" s="492"/>
      <c r="B14" s="492"/>
      <c r="C14" s="492"/>
      <c r="D14" s="492"/>
      <c r="E14" s="492"/>
      <c r="F14" s="491"/>
      <c r="G14" s="491"/>
      <c r="H14" s="516"/>
      <c r="I14" s="516"/>
      <c r="J14" s="134"/>
      <c r="K14" s="499"/>
    </row>
    <row r="15" spans="1:11" ht="22.5" customHeight="1">
      <c r="A15" s="461" t="s">
        <v>176</v>
      </c>
      <c r="B15" s="461"/>
      <c r="C15" s="461"/>
      <c r="D15" s="461"/>
      <c r="E15" s="461"/>
      <c r="F15" s="14" t="s">
        <v>147</v>
      </c>
      <c r="G15" s="142"/>
      <c r="H15" s="151">
        <f>H16+H17+H18+H19+H21</f>
        <v>1656</v>
      </c>
      <c r="I15" s="151">
        <f>I16+I17+I18+I19+I21</f>
        <v>1496</v>
      </c>
      <c r="J15" s="135" t="e">
        <f>J17+J18+J19</f>
        <v>#REF!</v>
      </c>
      <c r="K15" s="59">
        <f>K17+K18+K19</f>
        <v>0</v>
      </c>
    </row>
    <row r="16" spans="1:11" ht="36" customHeight="1">
      <c r="A16" s="471" t="s">
        <v>637</v>
      </c>
      <c r="B16" s="471"/>
      <c r="C16" s="471"/>
      <c r="D16" s="471"/>
      <c r="E16" s="471"/>
      <c r="F16" s="56" t="s">
        <v>147</v>
      </c>
      <c r="G16" s="56" t="s">
        <v>150</v>
      </c>
      <c r="H16" s="152">
        <v>552.6</v>
      </c>
      <c r="I16" s="152">
        <v>552.6</v>
      </c>
      <c r="J16" s="135"/>
      <c r="K16" s="60"/>
    </row>
    <row r="17" spans="1:11" ht="51" customHeight="1">
      <c r="A17" s="471" t="s">
        <v>51</v>
      </c>
      <c r="B17" s="471"/>
      <c r="C17" s="471"/>
      <c r="D17" s="471"/>
      <c r="E17" s="471"/>
      <c r="F17" s="56" t="s">
        <v>147</v>
      </c>
      <c r="G17" s="143" t="s">
        <v>151</v>
      </c>
      <c r="H17" s="152">
        <v>4</v>
      </c>
      <c r="I17" s="152">
        <v>4</v>
      </c>
      <c r="J17" s="136" t="e">
        <f>'По разделам и подразделам'!#REF!</f>
        <v>#REF!</v>
      </c>
      <c r="K17" s="62"/>
    </row>
    <row r="18" spans="1:11" ht="45" customHeight="1">
      <c r="A18" s="501" t="s">
        <v>133</v>
      </c>
      <c r="B18" s="501"/>
      <c r="C18" s="501"/>
      <c r="D18" s="501"/>
      <c r="E18" s="501"/>
      <c r="F18" s="56" t="s">
        <v>147</v>
      </c>
      <c r="G18" s="143" t="s">
        <v>152</v>
      </c>
      <c r="H18" s="152">
        <f>'Ведомственные расходы 2016-2017'!G27</f>
        <v>1056.8</v>
      </c>
      <c r="I18" s="152">
        <f>'Ведомственные расходы 2016-2017'!H27</f>
        <v>896.8</v>
      </c>
      <c r="J18" s="136" t="e">
        <f>'По разделам и подразделам'!#REF!</f>
        <v>#REF!</v>
      </c>
      <c r="K18" s="62"/>
    </row>
    <row r="19" spans="1:11" ht="51" customHeight="1">
      <c r="A19" s="471" t="s">
        <v>102</v>
      </c>
      <c r="B19" s="471"/>
      <c r="C19" s="471"/>
      <c r="D19" s="471"/>
      <c r="E19" s="471"/>
      <c r="F19" s="208" t="s">
        <v>147</v>
      </c>
      <c r="G19" s="56" t="s">
        <v>95</v>
      </c>
      <c r="H19" s="152">
        <f>'По РП 2016-2017'!F40</f>
        <v>24</v>
      </c>
      <c r="I19" s="152">
        <f>'По РП 2016-2017'!G40</f>
        <v>24</v>
      </c>
      <c r="J19" s="136"/>
      <c r="K19" s="62"/>
    </row>
    <row r="20" spans="1:11" ht="24" customHeight="1" hidden="1">
      <c r="A20" s="471" t="s">
        <v>126</v>
      </c>
      <c r="B20" s="471"/>
      <c r="C20" s="471"/>
      <c r="D20" s="471"/>
      <c r="E20" s="471"/>
      <c r="F20" s="208" t="s">
        <v>147</v>
      </c>
      <c r="G20" s="56" t="s">
        <v>178</v>
      </c>
      <c r="H20" s="152">
        <f>'По РП 2016-2017'!F45</f>
        <v>18.6</v>
      </c>
      <c r="I20" s="152">
        <f>'По РП 2016-2017'!G45</f>
        <v>18.6</v>
      </c>
      <c r="J20" s="136"/>
      <c r="K20" s="62"/>
    </row>
    <row r="21" spans="1:11" ht="24" customHeight="1">
      <c r="A21" s="463" t="s">
        <v>208</v>
      </c>
      <c r="B21" s="464"/>
      <c r="C21" s="464"/>
      <c r="D21" s="464"/>
      <c r="E21" s="465"/>
      <c r="F21" s="208" t="s">
        <v>147</v>
      </c>
      <c r="G21" s="56" t="s">
        <v>209</v>
      </c>
      <c r="H21" s="152">
        <v>18.6</v>
      </c>
      <c r="I21" s="152">
        <v>18.6</v>
      </c>
      <c r="J21" s="136"/>
      <c r="K21" s="62"/>
    </row>
    <row r="22" spans="1:11" ht="23.25" customHeight="1">
      <c r="A22" s="470" t="s">
        <v>199</v>
      </c>
      <c r="B22" s="470"/>
      <c r="C22" s="470"/>
      <c r="D22" s="470"/>
      <c r="E22" s="470"/>
      <c r="F22" s="14" t="s">
        <v>150</v>
      </c>
      <c r="G22" s="142"/>
      <c r="H22" s="151">
        <f>H23</f>
        <v>69.2</v>
      </c>
      <c r="I22" s="151">
        <f>I23</f>
        <v>65.7</v>
      </c>
      <c r="J22" s="135">
        <f>J23</f>
        <v>0</v>
      </c>
      <c r="K22" s="59">
        <f>K23</f>
        <v>0</v>
      </c>
    </row>
    <row r="23" spans="1:11" ht="20.25" customHeight="1">
      <c r="A23" s="469" t="s">
        <v>198</v>
      </c>
      <c r="B23" s="469"/>
      <c r="C23" s="469"/>
      <c r="D23" s="469"/>
      <c r="E23" s="469"/>
      <c r="F23" s="208" t="s">
        <v>150</v>
      </c>
      <c r="G23" s="56" t="s">
        <v>151</v>
      </c>
      <c r="H23" s="152">
        <v>69.2</v>
      </c>
      <c r="I23" s="152">
        <v>65.7</v>
      </c>
      <c r="J23" s="137"/>
      <c r="K23" s="65"/>
    </row>
    <row r="24" spans="1:11" ht="36" customHeight="1">
      <c r="A24" s="466" t="s">
        <v>122</v>
      </c>
      <c r="B24" s="466"/>
      <c r="C24" s="466"/>
      <c r="D24" s="466"/>
      <c r="E24" s="466"/>
      <c r="F24" s="14" t="s">
        <v>151</v>
      </c>
      <c r="G24" s="150"/>
      <c r="H24" s="151">
        <f>H25+H26</f>
        <v>1</v>
      </c>
      <c r="I24" s="151">
        <f>I25+I26</f>
        <v>1</v>
      </c>
      <c r="J24" s="137"/>
      <c r="K24" s="65"/>
    </row>
    <row r="25" spans="1:11" ht="36" customHeight="1" hidden="1">
      <c r="A25" s="464" t="s">
        <v>604</v>
      </c>
      <c r="B25" s="464"/>
      <c r="C25" s="464"/>
      <c r="D25" s="464"/>
      <c r="E25" s="465"/>
      <c r="F25" s="30" t="s">
        <v>151</v>
      </c>
      <c r="G25" s="56" t="s">
        <v>190</v>
      </c>
      <c r="H25" s="152"/>
      <c r="I25" s="152"/>
      <c r="J25" s="137"/>
      <c r="K25" s="65"/>
    </row>
    <row r="26" spans="1:11" ht="20.25" customHeight="1">
      <c r="A26" s="469" t="s">
        <v>124</v>
      </c>
      <c r="B26" s="469"/>
      <c r="C26" s="469"/>
      <c r="D26" s="469"/>
      <c r="E26" s="469"/>
      <c r="F26" s="208" t="s">
        <v>151</v>
      </c>
      <c r="G26" s="56" t="s">
        <v>160</v>
      </c>
      <c r="H26" s="152">
        <f>'По РП 2016-2017'!F67</f>
        <v>1</v>
      </c>
      <c r="I26" s="152">
        <f>'По РП 2016-2017'!G67</f>
        <v>1</v>
      </c>
      <c r="J26" s="137"/>
      <c r="K26" s="65"/>
    </row>
    <row r="27" spans="1:11" ht="20.25" customHeight="1">
      <c r="A27" s="517" t="s">
        <v>120</v>
      </c>
      <c r="B27" s="518"/>
      <c r="C27" s="518"/>
      <c r="D27" s="518"/>
      <c r="E27" s="519"/>
      <c r="F27" s="14" t="s">
        <v>152</v>
      </c>
      <c r="G27" s="150"/>
      <c r="H27" s="151">
        <f>H28+H29</f>
        <v>216.2</v>
      </c>
      <c r="I27" s="151">
        <f>I28+I29</f>
        <v>171.9</v>
      </c>
      <c r="J27" s="137"/>
      <c r="K27" s="65"/>
    </row>
    <row r="28" spans="1:11" ht="20.25" customHeight="1">
      <c r="A28" s="512" t="s">
        <v>361</v>
      </c>
      <c r="B28" s="513"/>
      <c r="C28" s="513"/>
      <c r="D28" s="513"/>
      <c r="E28" s="514"/>
      <c r="F28" s="208" t="s">
        <v>152</v>
      </c>
      <c r="G28" s="56" t="s">
        <v>190</v>
      </c>
      <c r="H28" s="152">
        <f>'По РП 2016-2017'!F74</f>
        <v>215.7</v>
      </c>
      <c r="I28" s="152">
        <f>'По РП 2016-2017'!G74</f>
        <v>171.4</v>
      </c>
      <c r="J28" s="137"/>
      <c r="K28" s="65"/>
    </row>
    <row r="29" spans="1:11" ht="20.25" customHeight="1">
      <c r="A29" s="512" t="s">
        <v>121</v>
      </c>
      <c r="B29" s="513"/>
      <c r="C29" s="513"/>
      <c r="D29" s="513"/>
      <c r="E29" s="514"/>
      <c r="F29" s="208" t="s">
        <v>152</v>
      </c>
      <c r="G29" s="56" t="s">
        <v>105</v>
      </c>
      <c r="H29" s="152">
        <v>0.5</v>
      </c>
      <c r="I29" s="152">
        <v>0.5</v>
      </c>
      <c r="J29" s="137"/>
      <c r="K29" s="65"/>
    </row>
    <row r="30" spans="1:11" ht="25.5" customHeight="1">
      <c r="A30" s="504" t="s">
        <v>161</v>
      </c>
      <c r="B30" s="504"/>
      <c r="C30" s="504"/>
      <c r="D30" s="504"/>
      <c r="E30" s="504"/>
      <c r="F30" s="14" t="s">
        <v>149</v>
      </c>
      <c r="G30" s="142"/>
      <c r="H30" s="151">
        <f>H31+H32+H33</f>
        <v>95</v>
      </c>
      <c r="I30" s="151">
        <f>I31+I32+I33</f>
        <v>91</v>
      </c>
      <c r="J30" s="135" t="e">
        <f>J31+J32</f>
        <v>#REF!</v>
      </c>
      <c r="K30" s="59">
        <f>K31+K32</f>
        <v>0</v>
      </c>
    </row>
    <row r="31" spans="1:11" ht="21" customHeight="1" hidden="1">
      <c r="A31" s="471" t="s">
        <v>153</v>
      </c>
      <c r="B31" s="471"/>
      <c r="C31" s="471"/>
      <c r="D31" s="471"/>
      <c r="E31" s="471"/>
      <c r="F31" s="56" t="s">
        <v>149</v>
      </c>
      <c r="G31" s="143" t="s">
        <v>147</v>
      </c>
      <c r="H31" s="152"/>
      <c r="I31" s="152"/>
      <c r="J31" s="136" t="e">
        <f>'По разделам и подразделам'!#REF!</f>
        <v>#REF!</v>
      </c>
      <c r="K31" s="63"/>
    </row>
    <row r="32" spans="1:11" ht="21" customHeight="1" hidden="1">
      <c r="A32" s="471" t="s">
        <v>191</v>
      </c>
      <c r="B32" s="471"/>
      <c r="C32" s="471"/>
      <c r="D32" s="471"/>
      <c r="E32" s="471"/>
      <c r="F32" s="56" t="s">
        <v>149</v>
      </c>
      <c r="G32" s="143" t="s">
        <v>150</v>
      </c>
      <c r="H32" s="152"/>
      <c r="I32" s="152"/>
      <c r="J32" s="136">
        <f>'По разделам и подразделам'!H115</f>
        <v>0</v>
      </c>
      <c r="K32" s="63"/>
    </row>
    <row r="33" spans="1:11" ht="21" customHeight="1">
      <c r="A33" s="471" t="s">
        <v>207</v>
      </c>
      <c r="B33" s="471"/>
      <c r="C33" s="471"/>
      <c r="D33" s="471"/>
      <c r="E33" s="471"/>
      <c r="F33" s="56" t="s">
        <v>149</v>
      </c>
      <c r="G33" s="56" t="s">
        <v>151</v>
      </c>
      <c r="H33" s="152">
        <f>'По РП 2016-2017'!F143</f>
        <v>95</v>
      </c>
      <c r="I33" s="152">
        <f>'По РП 2016-2017'!G143</f>
        <v>91</v>
      </c>
      <c r="J33" s="136"/>
      <c r="K33" s="63"/>
    </row>
    <row r="34" spans="1:11" ht="33.75" customHeight="1">
      <c r="A34" s="508" t="s">
        <v>34</v>
      </c>
      <c r="B34" s="508"/>
      <c r="C34" s="508"/>
      <c r="D34" s="508"/>
      <c r="E34" s="508"/>
      <c r="F34" s="14" t="s">
        <v>148</v>
      </c>
      <c r="G34" s="56"/>
      <c r="H34" s="151">
        <f>H35</f>
        <v>49.6</v>
      </c>
      <c r="I34" s="151">
        <f>I35</f>
        <v>33.2</v>
      </c>
      <c r="J34" s="138">
        <f>J35</f>
        <v>0</v>
      </c>
      <c r="K34" s="80"/>
    </row>
    <row r="35" spans="1:11" ht="27" customHeight="1">
      <c r="A35" s="471" t="s">
        <v>179</v>
      </c>
      <c r="B35" s="471"/>
      <c r="C35" s="471"/>
      <c r="D35" s="471"/>
      <c r="E35" s="471"/>
      <c r="F35" s="56" t="s">
        <v>148</v>
      </c>
      <c r="G35" s="56" t="s">
        <v>147</v>
      </c>
      <c r="H35" s="152">
        <v>49.6</v>
      </c>
      <c r="I35" s="152">
        <v>33.2</v>
      </c>
      <c r="J35" s="136"/>
      <c r="K35" s="63"/>
    </row>
    <row r="36" spans="1:11" ht="27" customHeight="1">
      <c r="A36" s="504" t="s">
        <v>119</v>
      </c>
      <c r="B36" s="504"/>
      <c r="C36" s="504"/>
      <c r="D36" s="504"/>
      <c r="E36" s="504"/>
      <c r="F36" s="150" t="s">
        <v>178</v>
      </c>
      <c r="G36" s="150"/>
      <c r="H36" s="151">
        <f>H37</f>
        <v>9</v>
      </c>
      <c r="I36" s="151">
        <f>I37</f>
        <v>9</v>
      </c>
      <c r="J36" s="139"/>
      <c r="K36" s="108"/>
    </row>
    <row r="37" spans="1:11" ht="27" customHeight="1">
      <c r="A37" s="471" t="s">
        <v>103</v>
      </c>
      <c r="B37" s="471"/>
      <c r="C37" s="471"/>
      <c r="D37" s="471"/>
      <c r="E37" s="471"/>
      <c r="F37" s="56" t="s">
        <v>178</v>
      </c>
      <c r="G37" s="56" t="s">
        <v>150</v>
      </c>
      <c r="H37" s="152">
        <f>'По РП 2016-2017'!F189</f>
        <v>9</v>
      </c>
      <c r="I37" s="152">
        <f>'По РП 2016-2017'!G189</f>
        <v>9</v>
      </c>
      <c r="J37" s="139"/>
      <c r="K37" s="108"/>
    </row>
    <row r="38" spans="1:11" ht="21" customHeight="1">
      <c r="A38" s="504" t="s">
        <v>88</v>
      </c>
      <c r="B38" s="504"/>
      <c r="C38" s="504"/>
      <c r="D38" s="504"/>
      <c r="E38" s="504"/>
      <c r="F38" s="150" t="s">
        <v>89</v>
      </c>
      <c r="G38" s="150"/>
      <c r="H38" s="151">
        <f>H39</f>
        <v>54</v>
      </c>
      <c r="I38" s="151">
        <f>I39</f>
        <v>99</v>
      </c>
      <c r="J38" s="139"/>
      <c r="K38" s="108"/>
    </row>
    <row r="39" spans="1:11" ht="21" customHeight="1" thickBot="1">
      <c r="A39" s="471" t="s">
        <v>90</v>
      </c>
      <c r="B39" s="471"/>
      <c r="C39" s="471"/>
      <c r="D39" s="471"/>
      <c r="E39" s="471"/>
      <c r="F39" s="56" t="s">
        <v>89</v>
      </c>
      <c r="G39" s="56" t="s">
        <v>89</v>
      </c>
      <c r="H39" s="152">
        <f>'Ведомственные расходы 2016-2017'!G201</f>
        <v>54</v>
      </c>
      <c r="I39" s="152">
        <f>'Ведомственные расходы 2016-2017'!H201</f>
        <v>99</v>
      </c>
      <c r="J39" s="139"/>
      <c r="K39" s="108"/>
    </row>
    <row r="40" spans="1:11" ht="18.75" thickBot="1">
      <c r="A40" s="507" t="s">
        <v>162</v>
      </c>
      <c r="B40" s="507"/>
      <c r="C40" s="507"/>
      <c r="D40" s="507"/>
      <c r="E40" s="507"/>
      <c r="F40" s="3"/>
      <c r="G40" s="144"/>
      <c r="H40" s="154">
        <f>H15+H22+H24+H27+H30+H34+H36+H38</f>
        <v>2150</v>
      </c>
      <c r="I40" s="154">
        <f>I15+I22+I24+I27+I30+I34+I36+I38</f>
        <v>1966.8000000000002</v>
      </c>
      <c r="J40" s="140" t="e">
        <f>J15+J30+J34+#REF!+#REF!+J22</f>
        <v>#REF!</v>
      </c>
      <c r="K40" s="67" t="e">
        <f>K15+K30+K34+#REF!+#REF!+K22</f>
        <v>#REF!</v>
      </c>
    </row>
    <row r="41" spans="1:11" ht="18">
      <c r="A41" s="141"/>
      <c r="B41" s="141"/>
      <c r="C41" s="141"/>
      <c r="D41" s="141"/>
      <c r="E41" s="141"/>
      <c r="F41" s="19"/>
      <c r="G41" s="57"/>
      <c r="H41" s="57" t="e">
        <f>#REF!-'Расходы по разделам 2016-2017'!H40</f>
        <v>#REF!</v>
      </c>
      <c r="I41" s="57" t="e">
        <f>#REF!-'Расходы по разделам 2016-2017'!I40</f>
        <v>#REF!</v>
      </c>
      <c r="J41" s="58"/>
      <c r="K41" s="58"/>
    </row>
    <row r="42" spans="1:11" ht="15.75">
      <c r="A42" s="506"/>
      <c r="B42" s="506"/>
      <c r="C42" s="506"/>
      <c r="D42" s="506"/>
      <c r="E42" s="506"/>
      <c r="F42" s="4"/>
      <c r="G42" s="503"/>
      <c r="H42" s="503"/>
      <c r="I42" s="58"/>
      <c r="J42" s="58"/>
      <c r="K42" s="58"/>
    </row>
    <row r="43" spans="7:11" ht="12.75">
      <c r="G43" s="58"/>
      <c r="H43" s="58"/>
      <c r="I43" s="58"/>
      <c r="J43" s="58"/>
      <c r="K43" s="58"/>
    </row>
    <row r="44" spans="7:11" ht="12.75">
      <c r="G44" s="58"/>
      <c r="H44" s="58"/>
      <c r="I44" s="58"/>
      <c r="J44" s="58"/>
      <c r="K44" s="58"/>
    </row>
    <row r="45" spans="7:11" ht="12.75">
      <c r="G45" s="58"/>
      <c r="H45" s="58"/>
      <c r="I45" s="58"/>
      <c r="J45" s="58"/>
      <c r="K45" s="58"/>
    </row>
    <row r="46" spans="7:11" ht="12.75">
      <c r="G46" s="58"/>
      <c r="H46" s="58"/>
      <c r="I46" s="58"/>
      <c r="J46" s="58"/>
      <c r="K46" s="58"/>
    </row>
    <row r="47" spans="7:11" ht="12.75">
      <c r="G47" s="58"/>
      <c r="H47" s="58"/>
      <c r="I47" s="58"/>
      <c r="J47" s="58"/>
      <c r="K47" s="58"/>
    </row>
    <row r="48" spans="7:11" ht="12.75">
      <c r="G48" s="58"/>
      <c r="H48" s="58"/>
      <c r="I48" s="58"/>
      <c r="J48" s="58"/>
      <c r="K48" s="58"/>
    </row>
    <row r="49" spans="7:11" ht="12.75">
      <c r="G49" s="58"/>
      <c r="H49" s="58"/>
      <c r="I49" s="58"/>
      <c r="J49" s="58"/>
      <c r="K49" s="58"/>
    </row>
    <row r="50" spans="7:11" ht="12.75">
      <c r="G50" s="58"/>
      <c r="H50" s="58"/>
      <c r="I50" s="58"/>
      <c r="J50" s="58"/>
      <c r="K50" s="58"/>
    </row>
    <row r="51" spans="7:11" ht="12.75">
      <c r="G51" s="58"/>
      <c r="H51" s="58"/>
      <c r="I51" s="58"/>
      <c r="J51" s="58"/>
      <c r="K51" s="58"/>
    </row>
    <row r="52" spans="7:11" ht="12.75">
      <c r="G52" s="58"/>
      <c r="H52" s="58"/>
      <c r="I52" s="58"/>
      <c r="J52" s="58"/>
      <c r="K52" s="58"/>
    </row>
    <row r="53" spans="7:11" ht="12.75">
      <c r="G53" s="58"/>
      <c r="H53" s="58"/>
      <c r="I53" s="58"/>
      <c r="J53" s="58"/>
      <c r="K53" s="58"/>
    </row>
    <row r="54" spans="7:11" ht="12.75">
      <c r="G54" s="58"/>
      <c r="H54" s="58"/>
      <c r="I54" s="58"/>
      <c r="J54" s="58"/>
      <c r="K54" s="58"/>
    </row>
    <row r="55" spans="7:11" ht="12.75">
      <c r="G55" s="58"/>
      <c r="H55" s="58"/>
      <c r="I55" s="58"/>
      <c r="J55" s="58"/>
      <c r="K55" s="58"/>
    </row>
    <row r="56" spans="7:11" ht="12.75">
      <c r="G56" s="58"/>
      <c r="H56" s="58"/>
      <c r="I56" s="58"/>
      <c r="J56" s="58"/>
      <c r="K56" s="58"/>
    </row>
    <row r="57" spans="7:11" ht="12.75">
      <c r="G57" s="58"/>
      <c r="H57" s="58"/>
      <c r="I57" s="58"/>
      <c r="J57" s="58"/>
      <c r="K57" s="58"/>
    </row>
    <row r="58" spans="7:11" ht="12.75">
      <c r="G58" s="58"/>
      <c r="H58" s="58"/>
      <c r="I58" s="58"/>
      <c r="J58" s="58"/>
      <c r="K58" s="58"/>
    </row>
    <row r="59" spans="7:11" ht="12.75">
      <c r="G59" s="58"/>
      <c r="H59" s="58"/>
      <c r="I59" s="58"/>
      <c r="J59" s="58"/>
      <c r="K59" s="58"/>
    </row>
    <row r="60" spans="7:11" ht="12.75">
      <c r="G60" s="58"/>
      <c r="H60" s="58"/>
      <c r="I60" s="58"/>
      <c r="J60" s="58"/>
      <c r="K60" s="58"/>
    </row>
    <row r="61" spans="7:11" ht="12.75">
      <c r="G61" s="58"/>
      <c r="H61" s="58"/>
      <c r="I61" s="58"/>
      <c r="J61" s="58"/>
      <c r="K61" s="58"/>
    </row>
    <row r="62" spans="7:11" ht="12.75">
      <c r="G62" s="58"/>
      <c r="H62" s="58"/>
      <c r="I62" s="58"/>
      <c r="J62" s="58"/>
      <c r="K62" s="58"/>
    </row>
    <row r="63" spans="7:11" ht="12.75">
      <c r="G63" s="58"/>
      <c r="H63" s="58"/>
      <c r="I63" s="58"/>
      <c r="J63" s="58"/>
      <c r="K63" s="58"/>
    </row>
    <row r="64" spans="7:11" ht="12.75">
      <c r="G64" s="58"/>
      <c r="H64" s="58"/>
      <c r="I64" s="58"/>
      <c r="J64" s="58"/>
      <c r="K64" s="58"/>
    </row>
    <row r="65" spans="7:11" ht="12.75">
      <c r="G65" s="58"/>
      <c r="H65" s="58"/>
      <c r="I65" s="58"/>
      <c r="J65" s="58"/>
      <c r="K65" s="58"/>
    </row>
    <row r="66" spans="7:11" ht="12.75">
      <c r="G66" s="58"/>
      <c r="H66" s="58"/>
      <c r="I66" s="58"/>
      <c r="J66" s="58"/>
      <c r="K66" s="58"/>
    </row>
    <row r="67" spans="7:11" ht="12.75">
      <c r="G67" s="58"/>
      <c r="H67" s="58"/>
      <c r="I67" s="58"/>
      <c r="J67" s="58"/>
      <c r="K67" s="58"/>
    </row>
    <row r="68" spans="7:11" ht="12.75">
      <c r="G68" s="58"/>
      <c r="H68" s="58"/>
      <c r="I68" s="58"/>
      <c r="J68" s="58"/>
      <c r="K68" s="58"/>
    </row>
    <row r="69" spans="7:11" ht="12.75">
      <c r="G69" s="58"/>
      <c r="H69" s="58"/>
      <c r="I69" s="58"/>
      <c r="J69" s="58"/>
      <c r="K69" s="58"/>
    </row>
    <row r="70" spans="7:11" ht="12.75">
      <c r="G70" s="58"/>
      <c r="H70" s="58"/>
      <c r="I70" s="58"/>
      <c r="J70" s="58"/>
      <c r="K70" s="58"/>
    </row>
    <row r="71" spans="7:11" ht="12.75">
      <c r="G71" s="58"/>
      <c r="H71" s="58"/>
      <c r="I71" s="58"/>
      <c r="J71" s="58"/>
      <c r="K71" s="58"/>
    </row>
    <row r="72" spans="7:11" ht="12.75">
      <c r="G72" s="58"/>
      <c r="H72" s="58"/>
      <c r="I72" s="58"/>
      <c r="J72" s="58"/>
      <c r="K72" s="58"/>
    </row>
    <row r="73" spans="7:11" ht="12.75">
      <c r="G73" s="58"/>
      <c r="H73" s="58"/>
      <c r="I73" s="58"/>
      <c r="J73" s="58"/>
      <c r="K73" s="58"/>
    </row>
    <row r="74" spans="7:11" ht="12.75">
      <c r="G74" s="58"/>
      <c r="H74" s="58"/>
      <c r="I74" s="58"/>
      <c r="J74" s="58"/>
      <c r="K74" s="58"/>
    </row>
    <row r="75" spans="7:11" ht="12.75">
      <c r="G75" s="58"/>
      <c r="H75" s="58"/>
      <c r="I75" s="58"/>
      <c r="J75" s="58"/>
      <c r="K75" s="58"/>
    </row>
    <row r="76" spans="7:11" ht="12.75">
      <c r="G76" s="58"/>
      <c r="H76" s="58"/>
      <c r="I76" s="58"/>
      <c r="J76" s="58"/>
      <c r="K76" s="58"/>
    </row>
    <row r="77" spans="7:11" ht="12.75">
      <c r="G77" s="58"/>
      <c r="H77" s="58"/>
      <c r="I77" s="58"/>
      <c r="J77" s="58"/>
      <c r="K77" s="58"/>
    </row>
    <row r="78" spans="7:11" ht="12.75">
      <c r="G78" s="58"/>
      <c r="H78" s="58"/>
      <c r="I78" s="58"/>
      <c r="J78" s="58"/>
      <c r="K78" s="58"/>
    </row>
    <row r="79" spans="7:11" ht="12.75">
      <c r="G79" s="58"/>
      <c r="H79" s="58"/>
      <c r="I79" s="58"/>
      <c r="J79" s="58"/>
      <c r="K79" s="58"/>
    </row>
    <row r="80" spans="7:11" ht="12.75">
      <c r="G80" s="58"/>
      <c r="H80" s="58"/>
      <c r="I80" s="58"/>
      <c r="J80" s="58"/>
      <c r="K80" s="58"/>
    </row>
    <row r="81" spans="7:11" ht="12.75">
      <c r="G81" s="58"/>
      <c r="H81" s="58"/>
      <c r="I81" s="58"/>
      <c r="J81" s="58"/>
      <c r="K81" s="58"/>
    </row>
    <row r="82" spans="7:11" ht="12.75">
      <c r="G82" s="58"/>
      <c r="H82" s="58"/>
      <c r="I82" s="58"/>
      <c r="J82" s="58"/>
      <c r="K82" s="58"/>
    </row>
    <row r="83" spans="7:11" ht="12.75">
      <c r="G83" s="58"/>
      <c r="H83" s="58"/>
      <c r="I83" s="58"/>
      <c r="J83" s="58"/>
      <c r="K83" s="58"/>
    </row>
    <row r="84" spans="7:11" ht="12.75">
      <c r="G84" s="58"/>
      <c r="H84" s="58"/>
      <c r="I84" s="58"/>
      <c r="J84" s="58"/>
      <c r="K84" s="58"/>
    </row>
    <row r="85" spans="7:11" ht="12.75">
      <c r="G85" s="58"/>
      <c r="H85" s="58"/>
      <c r="I85" s="58"/>
      <c r="J85" s="58"/>
      <c r="K85" s="58"/>
    </row>
    <row r="86" spans="7:11" ht="12.75">
      <c r="G86" s="58"/>
      <c r="H86" s="58"/>
      <c r="I86" s="58"/>
      <c r="J86" s="58"/>
      <c r="K86" s="58"/>
    </row>
    <row r="87" spans="7:11" ht="12.75">
      <c r="G87" s="58"/>
      <c r="H87" s="58"/>
      <c r="I87" s="58"/>
      <c r="J87" s="58"/>
      <c r="K87" s="58"/>
    </row>
    <row r="88" spans="7:11" ht="12.75">
      <c r="G88" s="58"/>
      <c r="H88" s="58"/>
      <c r="I88" s="58"/>
      <c r="J88" s="58"/>
      <c r="K88" s="58"/>
    </row>
    <row r="89" spans="7:11" ht="12.75">
      <c r="G89" s="58"/>
      <c r="H89" s="58"/>
      <c r="I89" s="58"/>
      <c r="J89" s="58"/>
      <c r="K89" s="58"/>
    </row>
    <row r="90" spans="7:11" ht="12.75">
      <c r="G90" s="58"/>
      <c r="H90" s="58"/>
      <c r="I90" s="58"/>
      <c r="J90" s="58"/>
      <c r="K90" s="58"/>
    </row>
    <row r="91" spans="7:11" ht="12.75">
      <c r="G91" s="58"/>
      <c r="H91" s="58"/>
      <c r="I91" s="58"/>
      <c r="J91" s="58"/>
      <c r="K91" s="58"/>
    </row>
    <row r="92" spans="7:11" ht="12.75">
      <c r="G92" s="58"/>
      <c r="H92" s="58"/>
      <c r="I92" s="58"/>
      <c r="J92" s="58"/>
      <c r="K92" s="58"/>
    </row>
    <row r="93" spans="7:11" ht="12.75">
      <c r="G93" s="58"/>
      <c r="H93" s="58"/>
      <c r="I93" s="58"/>
      <c r="J93" s="58"/>
      <c r="K93" s="58"/>
    </row>
    <row r="94" spans="7:11" ht="12.75">
      <c r="G94" s="58"/>
      <c r="H94" s="58"/>
      <c r="I94" s="58"/>
      <c r="J94" s="58"/>
      <c r="K94" s="58"/>
    </row>
    <row r="95" spans="7:11" ht="12.75">
      <c r="G95" s="58"/>
      <c r="H95" s="58"/>
      <c r="I95" s="58"/>
      <c r="J95" s="58"/>
      <c r="K95" s="58"/>
    </row>
    <row r="96" spans="7:11" ht="12.75">
      <c r="G96" s="58"/>
      <c r="H96" s="58"/>
      <c r="I96" s="58"/>
      <c r="J96" s="58"/>
      <c r="K96" s="58"/>
    </row>
    <row r="97" spans="7:11" ht="12.75">
      <c r="G97" s="58"/>
      <c r="H97" s="58"/>
      <c r="I97" s="58"/>
      <c r="J97" s="58"/>
      <c r="K97" s="58"/>
    </row>
    <row r="98" spans="7:11" ht="12.75">
      <c r="G98" s="58"/>
      <c r="H98" s="58"/>
      <c r="I98" s="58"/>
      <c r="J98" s="58"/>
      <c r="K98" s="58"/>
    </row>
    <row r="99" spans="7:11" ht="12.75">
      <c r="G99" s="58"/>
      <c r="H99" s="58"/>
      <c r="I99" s="58"/>
      <c r="J99" s="58"/>
      <c r="K99" s="58"/>
    </row>
    <row r="100" spans="7:11" ht="12.75">
      <c r="G100" s="58"/>
      <c r="H100" s="58"/>
      <c r="I100" s="58"/>
      <c r="J100" s="58"/>
      <c r="K100" s="58"/>
    </row>
    <row r="101" spans="7:11" ht="12.75">
      <c r="G101" s="58"/>
      <c r="H101" s="58"/>
      <c r="I101" s="58"/>
      <c r="J101" s="58"/>
      <c r="K101" s="58"/>
    </row>
    <row r="102" spans="7:11" ht="12.75">
      <c r="G102" s="58"/>
      <c r="H102" s="58"/>
      <c r="I102" s="58"/>
      <c r="J102" s="58"/>
      <c r="K102" s="58"/>
    </row>
    <row r="103" spans="7:11" ht="12.75">
      <c r="G103" s="58"/>
      <c r="H103" s="58"/>
      <c r="I103" s="58"/>
      <c r="J103" s="58"/>
      <c r="K103" s="58"/>
    </row>
    <row r="104" spans="7:11" ht="12.75">
      <c r="G104" s="58"/>
      <c r="H104" s="58"/>
      <c r="I104" s="58"/>
      <c r="J104" s="58"/>
      <c r="K104" s="58"/>
    </row>
    <row r="105" spans="7:11" ht="12.75">
      <c r="G105" s="58"/>
      <c r="H105" s="58"/>
      <c r="I105" s="58"/>
      <c r="J105" s="58"/>
      <c r="K105" s="58"/>
    </row>
    <row r="106" spans="7:11" ht="12.75">
      <c r="G106" s="58"/>
      <c r="H106" s="58"/>
      <c r="I106" s="58"/>
      <c r="J106" s="58"/>
      <c r="K106" s="58"/>
    </row>
    <row r="107" spans="7:11" ht="12.75">
      <c r="G107" s="58"/>
      <c r="H107" s="58"/>
      <c r="I107" s="58"/>
      <c r="J107" s="58"/>
      <c r="K107" s="58"/>
    </row>
    <row r="108" spans="7:11" ht="12.75">
      <c r="G108" s="58"/>
      <c r="H108" s="58"/>
      <c r="I108" s="58"/>
      <c r="J108" s="58"/>
      <c r="K108" s="58"/>
    </row>
    <row r="109" spans="7:11" ht="12.75">
      <c r="G109" s="58"/>
      <c r="H109" s="58"/>
      <c r="I109" s="58"/>
      <c r="J109" s="58"/>
      <c r="K109" s="58"/>
    </row>
    <row r="110" spans="7:11" ht="12.75">
      <c r="G110" s="58"/>
      <c r="H110" s="58"/>
      <c r="I110" s="58"/>
      <c r="J110" s="58"/>
      <c r="K110" s="58"/>
    </row>
    <row r="111" spans="7:11" ht="12.75">
      <c r="G111" s="58"/>
      <c r="H111" s="58"/>
      <c r="I111" s="58"/>
      <c r="J111" s="58"/>
      <c r="K111" s="58"/>
    </row>
    <row r="112" spans="7:11" ht="12.75">
      <c r="G112" s="58"/>
      <c r="H112" s="58"/>
      <c r="I112" s="58"/>
      <c r="J112" s="58"/>
      <c r="K112" s="58"/>
    </row>
    <row r="113" spans="7:11" ht="12.75">
      <c r="G113" s="58"/>
      <c r="H113" s="58"/>
      <c r="I113" s="58"/>
      <c r="J113" s="58"/>
      <c r="K113" s="58"/>
    </row>
    <row r="114" spans="7:11" ht="12.75">
      <c r="G114" s="58"/>
      <c r="H114" s="58"/>
      <c r="I114" s="58"/>
      <c r="J114" s="58"/>
      <c r="K114" s="58"/>
    </row>
    <row r="115" spans="7:11" ht="12.75">
      <c r="G115" s="58"/>
      <c r="H115" s="58"/>
      <c r="I115" s="58"/>
      <c r="J115" s="58"/>
      <c r="K115" s="58"/>
    </row>
    <row r="116" spans="7:11" ht="12.75">
      <c r="G116" s="58"/>
      <c r="H116" s="58"/>
      <c r="I116" s="58"/>
      <c r="J116" s="58"/>
      <c r="K116" s="58"/>
    </row>
    <row r="117" spans="7:11" ht="12.75">
      <c r="G117" s="58"/>
      <c r="H117" s="58"/>
      <c r="I117" s="58"/>
      <c r="J117" s="58"/>
      <c r="K117" s="58"/>
    </row>
    <row r="118" spans="7:11" ht="12.75">
      <c r="G118" s="58"/>
      <c r="H118" s="58"/>
      <c r="I118" s="58"/>
      <c r="J118" s="58"/>
      <c r="K118" s="58"/>
    </row>
    <row r="119" spans="7:11" ht="12.75">
      <c r="G119" s="58"/>
      <c r="H119" s="58"/>
      <c r="I119" s="58"/>
      <c r="J119" s="58"/>
      <c r="K119" s="58"/>
    </row>
    <row r="120" spans="7:11" ht="12.75">
      <c r="G120" s="58"/>
      <c r="H120" s="58"/>
      <c r="I120" s="58"/>
      <c r="J120" s="58"/>
      <c r="K120" s="58"/>
    </row>
    <row r="121" spans="7:11" ht="12.75">
      <c r="G121" s="58"/>
      <c r="H121" s="58"/>
      <c r="I121" s="58"/>
      <c r="J121" s="58"/>
      <c r="K121" s="58"/>
    </row>
    <row r="122" spans="7:11" ht="12.75">
      <c r="G122" s="58"/>
      <c r="H122" s="58"/>
      <c r="I122" s="58"/>
      <c r="J122" s="58"/>
      <c r="K122" s="58"/>
    </row>
    <row r="123" spans="7:11" ht="12.75">
      <c r="G123" s="58"/>
      <c r="H123" s="58"/>
      <c r="I123" s="58"/>
      <c r="J123" s="58"/>
      <c r="K123" s="58"/>
    </row>
    <row r="124" spans="7:11" ht="12.75">
      <c r="G124" s="58"/>
      <c r="H124" s="58"/>
      <c r="I124" s="58"/>
      <c r="J124" s="58"/>
      <c r="K124" s="58"/>
    </row>
    <row r="125" spans="7:11" ht="12.75">
      <c r="G125" s="58"/>
      <c r="H125" s="58"/>
      <c r="I125" s="58"/>
      <c r="J125" s="58"/>
      <c r="K125" s="58"/>
    </row>
    <row r="126" spans="7:11" ht="12.75">
      <c r="G126" s="58"/>
      <c r="H126" s="58"/>
      <c r="I126" s="58"/>
      <c r="J126" s="58"/>
      <c r="K126" s="58"/>
    </row>
    <row r="127" spans="7:11" ht="12.75">
      <c r="G127" s="58"/>
      <c r="H127" s="58"/>
      <c r="I127" s="58"/>
      <c r="J127" s="58"/>
      <c r="K127" s="58"/>
    </row>
    <row r="128" spans="7:11" ht="12.75">
      <c r="G128" s="58"/>
      <c r="H128" s="58"/>
      <c r="I128" s="58"/>
      <c r="J128" s="58"/>
      <c r="K128" s="58"/>
    </row>
    <row r="129" spans="7:11" ht="12.75">
      <c r="G129" s="58"/>
      <c r="H129" s="58"/>
      <c r="I129" s="58"/>
      <c r="J129" s="58"/>
      <c r="K129" s="58"/>
    </row>
    <row r="130" spans="7:11" ht="12.75">
      <c r="G130" s="58"/>
      <c r="H130" s="58"/>
      <c r="I130" s="58"/>
      <c r="J130" s="58"/>
      <c r="K130" s="58"/>
    </row>
    <row r="131" spans="7:11" ht="12.75">
      <c r="G131" s="58"/>
      <c r="H131" s="58"/>
      <c r="I131" s="58"/>
      <c r="J131" s="58"/>
      <c r="K131" s="58"/>
    </row>
    <row r="132" spans="7:11" ht="12.75">
      <c r="G132" s="58"/>
      <c r="H132" s="58"/>
      <c r="I132" s="58"/>
      <c r="J132" s="58"/>
      <c r="K132" s="58"/>
    </row>
    <row r="133" spans="7:11" ht="12.75">
      <c r="G133" s="58"/>
      <c r="H133" s="58"/>
      <c r="I133" s="58"/>
      <c r="J133" s="58"/>
      <c r="K133" s="58"/>
    </row>
    <row r="134" spans="7:11" ht="12.75">
      <c r="G134" s="58"/>
      <c r="H134" s="58"/>
      <c r="I134" s="58"/>
      <c r="J134" s="58"/>
      <c r="K134" s="58"/>
    </row>
    <row r="135" spans="7:11" ht="12.75">
      <c r="G135" s="58"/>
      <c r="H135" s="58"/>
      <c r="I135" s="58"/>
      <c r="J135" s="58"/>
      <c r="K135" s="58"/>
    </row>
    <row r="136" spans="7:11" ht="12.75">
      <c r="G136" s="58"/>
      <c r="H136" s="58"/>
      <c r="I136" s="58"/>
      <c r="J136" s="58"/>
      <c r="K136" s="58"/>
    </row>
    <row r="137" spans="7:11" ht="12.75">
      <c r="G137" s="58"/>
      <c r="H137" s="58"/>
      <c r="I137" s="58"/>
      <c r="J137" s="58"/>
      <c r="K137" s="58"/>
    </row>
    <row r="138" spans="7:11" ht="12.75">
      <c r="G138" s="58"/>
      <c r="H138" s="58"/>
      <c r="I138" s="58"/>
      <c r="J138" s="58"/>
      <c r="K138" s="58"/>
    </row>
    <row r="139" spans="7:11" ht="12.75">
      <c r="G139" s="58"/>
      <c r="H139" s="58"/>
      <c r="I139" s="58"/>
      <c r="J139" s="58"/>
      <c r="K139" s="58"/>
    </row>
    <row r="140" spans="7:11" ht="12.75">
      <c r="G140" s="58"/>
      <c r="H140" s="58"/>
      <c r="I140" s="58"/>
      <c r="J140" s="58"/>
      <c r="K140" s="58"/>
    </row>
    <row r="141" spans="7:11" ht="12.75">
      <c r="G141" s="58"/>
      <c r="H141" s="58"/>
      <c r="I141" s="58"/>
      <c r="J141" s="58"/>
      <c r="K141" s="58"/>
    </row>
    <row r="142" spans="7:11" ht="12.75">
      <c r="G142" s="58"/>
      <c r="H142" s="58"/>
      <c r="I142" s="58"/>
      <c r="J142" s="58"/>
      <c r="K142" s="58"/>
    </row>
    <row r="143" spans="7:11" ht="12.75">
      <c r="G143" s="58"/>
      <c r="H143" s="58"/>
      <c r="I143" s="58"/>
      <c r="J143" s="58"/>
      <c r="K143" s="58"/>
    </row>
    <row r="144" spans="7:11" ht="12.75">
      <c r="G144" s="58"/>
      <c r="H144" s="58"/>
      <c r="I144" s="58"/>
      <c r="J144" s="58"/>
      <c r="K144" s="58"/>
    </row>
    <row r="145" spans="7:11" ht="12.75">
      <c r="G145" s="58"/>
      <c r="H145" s="58"/>
      <c r="I145" s="58"/>
      <c r="J145" s="58"/>
      <c r="K145" s="58"/>
    </row>
    <row r="146" spans="7:11" ht="12.75">
      <c r="G146" s="58"/>
      <c r="H146" s="58"/>
      <c r="I146" s="58"/>
      <c r="J146" s="58"/>
      <c r="K146" s="58"/>
    </row>
    <row r="147" spans="7:11" ht="12.75">
      <c r="G147" s="58"/>
      <c r="H147" s="58"/>
      <c r="I147" s="58"/>
      <c r="J147" s="58"/>
      <c r="K147" s="58"/>
    </row>
    <row r="148" spans="7:11" ht="12.75">
      <c r="G148" s="58"/>
      <c r="H148" s="58"/>
      <c r="I148" s="58"/>
      <c r="J148" s="58"/>
      <c r="K148" s="58"/>
    </row>
    <row r="149" spans="7:11" ht="12.75">
      <c r="G149" s="58"/>
      <c r="H149" s="58"/>
      <c r="I149" s="58"/>
      <c r="J149" s="58"/>
      <c r="K149" s="58"/>
    </row>
    <row r="150" spans="7:11" ht="12.75">
      <c r="G150" s="58"/>
      <c r="H150" s="58"/>
      <c r="I150" s="58"/>
      <c r="J150" s="58"/>
      <c r="K150" s="58"/>
    </row>
    <row r="151" spans="7:11" ht="12.75">
      <c r="G151" s="58"/>
      <c r="H151" s="58"/>
      <c r="I151" s="58"/>
      <c r="J151" s="58"/>
      <c r="K151" s="58"/>
    </row>
    <row r="152" spans="7:11" ht="12.75">
      <c r="G152" s="58"/>
      <c r="H152" s="58"/>
      <c r="I152" s="58"/>
      <c r="J152" s="58"/>
      <c r="K152" s="58"/>
    </row>
    <row r="153" spans="7:11" ht="12.75">
      <c r="G153" s="58"/>
      <c r="H153" s="58"/>
      <c r="I153" s="58"/>
      <c r="J153" s="58"/>
      <c r="K153" s="58"/>
    </row>
    <row r="154" spans="7:11" ht="12.75">
      <c r="G154" s="58"/>
      <c r="H154" s="58"/>
      <c r="I154" s="58"/>
      <c r="J154" s="58"/>
      <c r="K154" s="58"/>
    </row>
    <row r="155" spans="7:11" ht="12.75">
      <c r="G155" s="58"/>
      <c r="H155" s="58"/>
      <c r="I155" s="58"/>
      <c r="J155" s="58"/>
      <c r="K155" s="58"/>
    </row>
    <row r="156" spans="7:11" ht="12.75">
      <c r="G156" s="58"/>
      <c r="H156" s="58"/>
      <c r="I156" s="58"/>
      <c r="J156" s="58"/>
      <c r="K156" s="58"/>
    </row>
    <row r="157" spans="7:11" ht="12.75">
      <c r="G157" s="58"/>
      <c r="H157" s="58"/>
      <c r="I157" s="58"/>
      <c r="J157" s="58"/>
      <c r="K157" s="58"/>
    </row>
    <row r="158" spans="7:11" ht="12.75">
      <c r="G158" s="58"/>
      <c r="H158" s="58"/>
      <c r="I158" s="58"/>
      <c r="J158" s="58"/>
      <c r="K158" s="58"/>
    </row>
    <row r="159" spans="7:11" ht="12.75">
      <c r="G159" s="58"/>
      <c r="H159" s="58"/>
      <c r="I159" s="58"/>
      <c r="J159" s="58"/>
      <c r="K159" s="58"/>
    </row>
    <row r="160" spans="7:11" ht="12.75">
      <c r="G160" s="58"/>
      <c r="H160" s="58"/>
      <c r="I160" s="58"/>
      <c r="J160" s="58"/>
      <c r="K160" s="58"/>
    </row>
    <row r="161" spans="7:11" ht="12.75">
      <c r="G161" s="58"/>
      <c r="H161" s="58"/>
      <c r="I161" s="58"/>
      <c r="J161" s="58"/>
      <c r="K161" s="58"/>
    </row>
    <row r="162" spans="7:11" ht="12.75">
      <c r="G162" s="58"/>
      <c r="H162" s="58"/>
      <c r="I162" s="58"/>
      <c r="J162" s="58"/>
      <c r="K162" s="58"/>
    </row>
    <row r="163" spans="7:11" ht="12.75">
      <c r="G163" s="58"/>
      <c r="H163" s="58"/>
      <c r="I163" s="58"/>
      <c r="J163" s="58"/>
      <c r="K163" s="58"/>
    </row>
    <row r="164" spans="7:11" ht="12.75">
      <c r="G164" s="58"/>
      <c r="H164" s="58"/>
      <c r="I164" s="58"/>
      <c r="J164" s="58"/>
      <c r="K164" s="58"/>
    </row>
    <row r="165" spans="7:11" ht="12.75">
      <c r="G165" s="58"/>
      <c r="H165" s="58"/>
      <c r="I165" s="58"/>
      <c r="J165" s="58"/>
      <c r="K165" s="58"/>
    </row>
    <row r="166" spans="7:11" ht="12.75">
      <c r="G166" s="58"/>
      <c r="H166" s="58"/>
      <c r="I166" s="58"/>
      <c r="J166" s="58"/>
      <c r="K166" s="58"/>
    </row>
    <row r="167" spans="7:11" ht="12.75">
      <c r="G167" s="58"/>
      <c r="H167" s="58"/>
      <c r="I167" s="58"/>
      <c r="J167" s="58"/>
      <c r="K167" s="58"/>
    </row>
    <row r="168" spans="7:11" ht="12.75">
      <c r="G168" s="58"/>
      <c r="H168" s="58"/>
      <c r="I168" s="58"/>
      <c r="J168" s="58"/>
      <c r="K168" s="58"/>
    </row>
    <row r="169" spans="7:11" ht="12.75">
      <c r="G169" s="58"/>
      <c r="H169" s="58"/>
      <c r="I169" s="58"/>
      <c r="J169" s="58"/>
      <c r="K169" s="58"/>
    </row>
    <row r="170" spans="7:11" ht="12.75">
      <c r="G170" s="58"/>
      <c r="H170" s="58"/>
      <c r="I170" s="58"/>
      <c r="J170" s="58"/>
      <c r="K170" s="58"/>
    </row>
    <row r="171" spans="7:11" ht="12.75">
      <c r="G171" s="58"/>
      <c r="H171" s="58"/>
      <c r="I171" s="58"/>
      <c r="J171" s="58"/>
      <c r="K171" s="58"/>
    </row>
    <row r="172" spans="7:11" ht="12.75">
      <c r="G172" s="58"/>
      <c r="H172" s="58"/>
      <c r="I172" s="58"/>
      <c r="J172" s="58"/>
      <c r="K172" s="58"/>
    </row>
    <row r="173" spans="7:11" ht="12.75">
      <c r="G173" s="58"/>
      <c r="H173" s="58"/>
      <c r="I173" s="58"/>
      <c r="J173" s="58"/>
      <c r="K173" s="58"/>
    </row>
    <row r="174" spans="7:11" ht="12.75">
      <c r="G174" s="58"/>
      <c r="H174" s="58"/>
      <c r="I174" s="58"/>
      <c r="J174" s="58"/>
      <c r="K174" s="58"/>
    </row>
    <row r="175" spans="7:11" ht="12.75">
      <c r="G175" s="58"/>
      <c r="H175" s="58"/>
      <c r="I175" s="58"/>
      <c r="J175" s="58"/>
      <c r="K175" s="58"/>
    </row>
    <row r="176" spans="7:11" ht="12.75">
      <c r="G176" s="58"/>
      <c r="H176" s="58"/>
      <c r="I176" s="58"/>
      <c r="J176" s="58"/>
      <c r="K176" s="58"/>
    </row>
    <row r="177" spans="7:11" ht="12.75">
      <c r="G177" s="58"/>
      <c r="H177" s="58"/>
      <c r="I177" s="58"/>
      <c r="J177" s="58"/>
      <c r="K177" s="58"/>
    </row>
    <row r="178" spans="7:11" ht="12.75">
      <c r="G178" s="58"/>
      <c r="H178" s="58"/>
      <c r="I178" s="58"/>
      <c r="J178" s="58"/>
      <c r="K178" s="58"/>
    </row>
    <row r="179" spans="7:11" ht="12.75">
      <c r="G179" s="58"/>
      <c r="H179" s="58"/>
      <c r="I179" s="58"/>
      <c r="J179" s="58"/>
      <c r="K179" s="58"/>
    </row>
    <row r="180" spans="7:11" ht="12.75">
      <c r="G180" s="58"/>
      <c r="H180" s="58"/>
      <c r="I180" s="58"/>
      <c r="J180" s="58"/>
      <c r="K180" s="58"/>
    </row>
    <row r="181" spans="7:11" ht="12.75">
      <c r="G181" s="58"/>
      <c r="H181" s="58"/>
      <c r="I181" s="58"/>
      <c r="J181" s="58"/>
      <c r="K181" s="58"/>
    </row>
    <row r="182" spans="7:11" ht="12.75">
      <c r="G182" s="58"/>
      <c r="H182" s="58"/>
      <c r="I182" s="58"/>
      <c r="J182" s="58"/>
      <c r="K182" s="58"/>
    </row>
    <row r="183" spans="7:11" ht="12.75">
      <c r="G183" s="58"/>
      <c r="H183" s="58"/>
      <c r="I183" s="58"/>
      <c r="J183" s="58"/>
      <c r="K183" s="58"/>
    </row>
    <row r="184" spans="7:11" ht="12.75">
      <c r="G184" s="58"/>
      <c r="H184" s="58"/>
      <c r="I184" s="58"/>
      <c r="J184" s="58"/>
      <c r="K184" s="58"/>
    </row>
    <row r="185" spans="7:11" ht="12.75">
      <c r="G185" s="58"/>
      <c r="H185" s="58"/>
      <c r="I185" s="58"/>
      <c r="J185" s="58"/>
      <c r="K185" s="58"/>
    </row>
    <row r="186" spans="7:11" ht="12.75">
      <c r="G186" s="58"/>
      <c r="H186" s="58"/>
      <c r="I186" s="58"/>
      <c r="J186" s="58"/>
      <c r="K186" s="58"/>
    </row>
    <row r="187" spans="7:11" ht="12.75">
      <c r="G187" s="58"/>
      <c r="H187" s="58"/>
      <c r="I187" s="58"/>
      <c r="J187" s="58"/>
      <c r="K187" s="58"/>
    </row>
    <row r="188" spans="7:11" ht="12.75">
      <c r="G188" s="58"/>
      <c r="H188" s="58"/>
      <c r="I188" s="58"/>
      <c r="J188" s="58"/>
      <c r="K188" s="58"/>
    </row>
    <row r="189" spans="7:11" ht="12.75">
      <c r="G189" s="58"/>
      <c r="H189" s="58"/>
      <c r="I189" s="58"/>
      <c r="J189" s="58"/>
      <c r="K189" s="58"/>
    </row>
    <row r="190" spans="7:11" ht="12.75">
      <c r="G190" s="58"/>
      <c r="H190" s="58"/>
      <c r="I190" s="58"/>
      <c r="J190" s="58"/>
      <c r="K190" s="58"/>
    </row>
    <row r="191" spans="7:11" ht="12.75">
      <c r="G191" s="58"/>
      <c r="H191" s="58"/>
      <c r="I191" s="58"/>
      <c r="J191" s="58"/>
      <c r="K191" s="58"/>
    </row>
    <row r="192" spans="7:11" ht="12.75">
      <c r="G192" s="58"/>
      <c r="H192" s="58"/>
      <c r="I192" s="58"/>
      <c r="J192" s="58"/>
      <c r="K192" s="58"/>
    </row>
    <row r="193" spans="7:11" ht="12.75">
      <c r="G193" s="58"/>
      <c r="H193" s="58"/>
      <c r="I193" s="58"/>
      <c r="J193" s="58"/>
      <c r="K193" s="58"/>
    </row>
    <row r="194" spans="7:11" ht="12.75">
      <c r="G194" s="58"/>
      <c r="H194" s="58"/>
      <c r="I194" s="58"/>
      <c r="J194" s="58"/>
      <c r="K194" s="58"/>
    </row>
    <row r="195" spans="7:11" ht="12.75">
      <c r="G195" s="58"/>
      <c r="H195" s="58"/>
      <c r="I195" s="58"/>
      <c r="J195" s="58"/>
      <c r="K195" s="58"/>
    </row>
    <row r="196" spans="7:11" ht="12.75">
      <c r="G196" s="58"/>
      <c r="H196" s="58"/>
      <c r="I196" s="58"/>
      <c r="J196" s="58"/>
      <c r="K196" s="58"/>
    </row>
    <row r="197" spans="7:11" ht="12.75">
      <c r="G197" s="58"/>
      <c r="H197" s="58"/>
      <c r="I197" s="58"/>
      <c r="J197" s="58"/>
      <c r="K197" s="58"/>
    </row>
    <row r="198" spans="7:11" ht="12.75">
      <c r="G198" s="58"/>
      <c r="H198" s="58"/>
      <c r="I198" s="58"/>
      <c r="J198" s="58"/>
      <c r="K198" s="58"/>
    </row>
    <row r="199" spans="7:11" ht="12.75">
      <c r="G199" s="58"/>
      <c r="H199" s="58"/>
      <c r="I199" s="58"/>
      <c r="J199" s="58"/>
      <c r="K199" s="58"/>
    </row>
    <row r="200" spans="7:11" ht="12.75">
      <c r="G200" s="58"/>
      <c r="H200" s="58"/>
      <c r="I200" s="58"/>
      <c r="J200" s="58"/>
      <c r="K200" s="58"/>
    </row>
    <row r="201" spans="7:11" ht="12.75">
      <c r="G201" s="58"/>
      <c r="H201" s="58"/>
      <c r="I201" s="58"/>
      <c r="J201" s="58"/>
      <c r="K201" s="58"/>
    </row>
    <row r="202" spans="7:11" ht="12.75">
      <c r="G202" s="58"/>
      <c r="H202" s="58"/>
      <c r="I202" s="58"/>
      <c r="J202" s="58"/>
      <c r="K202" s="58"/>
    </row>
    <row r="203" spans="7:11" ht="12.75">
      <c r="G203" s="58"/>
      <c r="H203" s="58"/>
      <c r="I203" s="58"/>
      <c r="J203" s="58"/>
      <c r="K203" s="58"/>
    </row>
    <row r="204" spans="7:11" ht="12.75">
      <c r="G204" s="58"/>
      <c r="H204" s="58"/>
      <c r="I204" s="58"/>
      <c r="J204" s="58"/>
      <c r="K204" s="58"/>
    </row>
    <row r="205" spans="7:11" ht="12.75">
      <c r="G205" s="58"/>
      <c r="H205" s="58"/>
      <c r="I205" s="58"/>
      <c r="J205" s="58"/>
      <c r="K205" s="58"/>
    </row>
    <row r="206" spans="7:11" ht="12.75">
      <c r="G206" s="58"/>
      <c r="H206" s="58"/>
      <c r="I206" s="58"/>
      <c r="J206" s="58"/>
      <c r="K206" s="58"/>
    </row>
    <row r="207" spans="7:11" ht="12.75">
      <c r="G207" s="58"/>
      <c r="H207" s="58"/>
      <c r="I207" s="58"/>
      <c r="J207" s="58"/>
      <c r="K207" s="58"/>
    </row>
    <row r="208" spans="7:11" ht="12.75">
      <c r="G208" s="58"/>
      <c r="H208" s="58"/>
      <c r="I208" s="58"/>
      <c r="J208" s="58"/>
      <c r="K208" s="58"/>
    </row>
    <row r="209" spans="7:11" ht="12.75">
      <c r="G209" s="58"/>
      <c r="H209" s="58"/>
      <c r="I209" s="58"/>
      <c r="J209" s="58"/>
      <c r="K209" s="58"/>
    </row>
    <row r="210" spans="7:11" ht="12.75">
      <c r="G210" s="58"/>
      <c r="H210" s="58"/>
      <c r="I210" s="58"/>
      <c r="J210" s="58"/>
      <c r="K210" s="58"/>
    </row>
    <row r="211" spans="7:11" ht="12.75">
      <c r="G211" s="58"/>
      <c r="H211" s="58"/>
      <c r="I211" s="58"/>
      <c r="J211" s="58"/>
      <c r="K211" s="58"/>
    </row>
    <row r="212" spans="7:11" ht="12.75">
      <c r="G212" s="58"/>
      <c r="H212" s="58"/>
      <c r="I212" s="58"/>
      <c r="J212" s="58"/>
      <c r="K212" s="58"/>
    </row>
    <row r="213" spans="7:11" ht="12.75">
      <c r="G213" s="58"/>
      <c r="H213" s="58"/>
      <c r="I213" s="58"/>
      <c r="J213" s="58"/>
      <c r="K213" s="58"/>
    </row>
    <row r="214" spans="7:11" ht="12.75">
      <c r="G214" s="58"/>
      <c r="H214" s="58"/>
      <c r="I214" s="58"/>
      <c r="J214" s="58"/>
      <c r="K214" s="58"/>
    </row>
    <row r="215" spans="7:11" ht="12.75">
      <c r="G215" s="58"/>
      <c r="H215" s="58"/>
      <c r="I215" s="58"/>
      <c r="J215" s="58"/>
      <c r="K215" s="58"/>
    </row>
    <row r="216" spans="7:11" ht="12.75">
      <c r="G216" s="58"/>
      <c r="H216" s="58"/>
      <c r="I216" s="58"/>
      <c r="J216" s="58"/>
      <c r="K216" s="58"/>
    </row>
    <row r="217" spans="7:11" ht="12.75">
      <c r="G217" s="58"/>
      <c r="H217" s="58"/>
      <c r="I217" s="58"/>
      <c r="J217" s="58"/>
      <c r="K217" s="58"/>
    </row>
    <row r="218" spans="7:11" ht="12.75">
      <c r="G218" s="58"/>
      <c r="H218" s="58"/>
      <c r="I218" s="58"/>
      <c r="J218" s="58"/>
      <c r="K218" s="58"/>
    </row>
    <row r="219" spans="7:11" ht="12.75">
      <c r="G219" s="58"/>
      <c r="H219" s="58"/>
      <c r="I219" s="58"/>
      <c r="J219" s="58"/>
      <c r="K219" s="58"/>
    </row>
    <row r="220" spans="7:11" ht="12.75">
      <c r="G220" s="58"/>
      <c r="H220" s="58"/>
      <c r="I220" s="58"/>
      <c r="J220" s="58"/>
      <c r="K220" s="58"/>
    </row>
    <row r="221" spans="7:11" ht="12.75">
      <c r="G221" s="58"/>
      <c r="H221" s="58"/>
      <c r="I221" s="58"/>
      <c r="J221" s="58"/>
      <c r="K221" s="58"/>
    </row>
    <row r="222" spans="7:11" ht="12.75">
      <c r="G222" s="58"/>
      <c r="H222" s="58"/>
      <c r="I222" s="58"/>
      <c r="J222" s="58"/>
      <c r="K222" s="58"/>
    </row>
    <row r="223" spans="7:11" ht="12.75">
      <c r="G223" s="58"/>
      <c r="H223" s="58"/>
      <c r="I223" s="58"/>
      <c r="J223" s="58"/>
      <c r="K223" s="58"/>
    </row>
    <row r="224" spans="7:11" ht="12.75">
      <c r="G224" s="58"/>
      <c r="H224" s="58"/>
      <c r="I224" s="58"/>
      <c r="J224" s="58"/>
      <c r="K224" s="58"/>
    </row>
    <row r="225" spans="7:11" ht="12.75">
      <c r="G225" s="58"/>
      <c r="H225" s="58"/>
      <c r="I225" s="58"/>
      <c r="J225" s="58"/>
      <c r="K225" s="58"/>
    </row>
    <row r="226" spans="7:11" ht="12.75">
      <c r="G226" s="58"/>
      <c r="H226" s="58"/>
      <c r="I226" s="58"/>
      <c r="J226" s="58"/>
      <c r="K226" s="58"/>
    </row>
    <row r="227" spans="7:11" ht="12.75">
      <c r="G227" s="58"/>
      <c r="H227" s="58"/>
      <c r="I227" s="58"/>
      <c r="J227" s="58"/>
      <c r="K227" s="58"/>
    </row>
    <row r="228" spans="7:11" ht="12.75">
      <c r="G228" s="58"/>
      <c r="H228" s="58"/>
      <c r="I228" s="58"/>
      <c r="J228" s="58"/>
      <c r="K228" s="58"/>
    </row>
    <row r="229" spans="7:11" ht="12.75">
      <c r="G229" s="58"/>
      <c r="H229" s="58"/>
      <c r="I229" s="58"/>
      <c r="J229" s="58"/>
      <c r="K229" s="58"/>
    </row>
    <row r="230" spans="7:11" ht="12.75">
      <c r="G230" s="58"/>
      <c r="H230" s="58"/>
      <c r="I230" s="58"/>
      <c r="J230" s="58"/>
      <c r="K230" s="58"/>
    </row>
    <row r="231" spans="7:11" ht="12.75">
      <c r="G231" s="58"/>
      <c r="H231" s="58"/>
      <c r="I231" s="58"/>
      <c r="J231" s="58"/>
      <c r="K231" s="58"/>
    </row>
    <row r="232" spans="7:11" ht="12.75">
      <c r="G232" s="58"/>
      <c r="H232" s="58"/>
      <c r="I232" s="58"/>
      <c r="J232" s="58"/>
      <c r="K232" s="58"/>
    </row>
    <row r="233" spans="7:11" ht="12.75">
      <c r="G233" s="58"/>
      <c r="H233" s="58"/>
      <c r="I233" s="58"/>
      <c r="J233" s="58"/>
      <c r="K233" s="58"/>
    </row>
    <row r="234" spans="7:11" ht="12.75">
      <c r="G234" s="58"/>
      <c r="H234" s="58"/>
      <c r="I234" s="58"/>
      <c r="J234" s="58"/>
      <c r="K234" s="58"/>
    </row>
    <row r="235" spans="7:11" ht="12.75">
      <c r="G235" s="58"/>
      <c r="H235" s="58"/>
      <c r="I235" s="58"/>
      <c r="J235" s="58"/>
      <c r="K235" s="58"/>
    </row>
    <row r="236" spans="7:11" ht="12.75">
      <c r="G236" s="58"/>
      <c r="H236" s="58"/>
      <c r="I236" s="58"/>
      <c r="J236" s="58"/>
      <c r="K236" s="58"/>
    </row>
    <row r="237" spans="7:11" ht="12.75">
      <c r="G237" s="58"/>
      <c r="H237" s="58"/>
      <c r="I237" s="58"/>
      <c r="J237" s="58"/>
      <c r="K237" s="58"/>
    </row>
    <row r="238" spans="7:11" ht="12.75">
      <c r="G238" s="58"/>
      <c r="H238" s="58"/>
      <c r="I238" s="58"/>
      <c r="J238" s="58"/>
      <c r="K238" s="58"/>
    </row>
    <row r="239" spans="7:11" ht="12.75">
      <c r="G239" s="58"/>
      <c r="H239" s="58"/>
      <c r="I239" s="58"/>
      <c r="J239" s="58"/>
      <c r="K239" s="58"/>
    </row>
    <row r="240" spans="7:11" ht="12.75">
      <c r="G240" s="58"/>
      <c r="H240" s="58"/>
      <c r="I240" s="58"/>
      <c r="J240" s="58"/>
      <c r="K240" s="58"/>
    </row>
    <row r="241" spans="7:11" ht="12.75">
      <c r="G241" s="58"/>
      <c r="H241" s="58"/>
      <c r="I241" s="58"/>
      <c r="J241" s="58"/>
      <c r="K241" s="58"/>
    </row>
    <row r="242" spans="7:11" ht="12.75">
      <c r="G242" s="58"/>
      <c r="H242" s="58"/>
      <c r="I242" s="58"/>
      <c r="J242" s="58"/>
      <c r="K242" s="58"/>
    </row>
    <row r="243" spans="7:11" ht="12.75">
      <c r="G243" s="58"/>
      <c r="H243" s="58"/>
      <c r="I243" s="58"/>
      <c r="J243" s="58"/>
      <c r="K243" s="58"/>
    </row>
    <row r="244" spans="7:11" ht="12.75">
      <c r="G244" s="58"/>
      <c r="H244" s="58"/>
      <c r="I244" s="58"/>
      <c r="J244" s="58"/>
      <c r="K244" s="58"/>
    </row>
    <row r="245" spans="7:11" ht="12.75">
      <c r="G245" s="58"/>
      <c r="H245" s="58"/>
      <c r="I245" s="58"/>
      <c r="J245" s="58"/>
      <c r="K245" s="58"/>
    </row>
    <row r="246" spans="7:11" ht="12.75">
      <c r="G246" s="58"/>
      <c r="H246" s="58"/>
      <c r="I246" s="58"/>
      <c r="J246" s="58"/>
      <c r="K246" s="58"/>
    </row>
    <row r="247" spans="7:11" ht="12.75">
      <c r="G247" s="58"/>
      <c r="H247" s="58"/>
      <c r="I247" s="58"/>
      <c r="J247" s="58"/>
      <c r="K247" s="58"/>
    </row>
    <row r="248" spans="7:11" ht="12.75">
      <c r="G248" s="58"/>
      <c r="H248" s="58"/>
      <c r="I248" s="58"/>
      <c r="J248" s="58"/>
      <c r="K248" s="58"/>
    </row>
    <row r="249" spans="7:11" ht="12.75">
      <c r="G249" s="58"/>
      <c r="H249" s="58"/>
      <c r="I249" s="58"/>
      <c r="J249" s="58"/>
      <c r="K249" s="58"/>
    </row>
    <row r="250" spans="7:11" ht="12.75">
      <c r="G250" s="58"/>
      <c r="H250" s="58"/>
      <c r="I250" s="58"/>
      <c r="J250" s="58"/>
      <c r="K250" s="58"/>
    </row>
    <row r="251" spans="7:11" ht="12.75">
      <c r="G251" s="58"/>
      <c r="H251" s="58"/>
      <c r="I251" s="58"/>
      <c r="J251" s="58"/>
      <c r="K251" s="58"/>
    </row>
    <row r="252" spans="7:11" ht="12.75">
      <c r="G252" s="58"/>
      <c r="H252" s="58"/>
      <c r="I252" s="58"/>
      <c r="J252" s="58"/>
      <c r="K252" s="58"/>
    </row>
    <row r="253" spans="7:11" ht="12.75">
      <c r="G253" s="58"/>
      <c r="H253" s="58"/>
      <c r="I253" s="58"/>
      <c r="J253" s="58"/>
      <c r="K253" s="58"/>
    </row>
    <row r="254" spans="7:11" ht="12.75">
      <c r="G254" s="58"/>
      <c r="H254" s="58"/>
      <c r="I254" s="58"/>
      <c r="J254" s="58"/>
      <c r="K254" s="58"/>
    </row>
    <row r="255" spans="7:11" ht="12.75">
      <c r="G255" s="58"/>
      <c r="H255" s="58"/>
      <c r="I255" s="58"/>
      <c r="J255" s="58"/>
      <c r="K255" s="58"/>
    </row>
    <row r="256" spans="7:11" ht="12.75">
      <c r="G256" s="58"/>
      <c r="H256" s="58"/>
      <c r="I256" s="58"/>
      <c r="J256" s="58"/>
      <c r="K256" s="58"/>
    </row>
    <row r="257" spans="7:11" ht="12.75">
      <c r="G257" s="58"/>
      <c r="H257" s="58"/>
      <c r="I257" s="58"/>
      <c r="J257" s="58"/>
      <c r="K257" s="58"/>
    </row>
    <row r="258" spans="7:11" ht="12.75">
      <c r="G258" s="58"/>
      <c r="H258" s="58"/>
      <c r="I258" s="58"/>
      <c r="J258" s="58"/>
      <c r="K258" s="58"/>
    </row>
    <row r="259" spans="7:11" ht="12.75">
      <c r="G259" s="58"/>
      <c r="H259" s="58"/>
      <c r="I259" s="58"/>
      <c r="J259" s="58"/>
      <c r="K259" s="58"/>
    </row>
    <row r="260" spans="7:11" ht="12.75">
      <c r="G260" s="58"/>
      <c r="H260" s="58"/>
      <c r="I260" s="58"/>
      <c r="J260" s="58"/>
      <c r="K260" s="58"/>
    </row>
    <row r="261" spans="7:11" ht="12.75">
      <c r="G261" s="58"/>
      <c r="H261" s="58"/>
      <c r="I261" s="58"/>
      <c r="J261" s="58"/>
      <c r="K261" s="58"/>
    </row>
    <row r="262" spans="7:11" ht="12.75">
      <c r="G262" s="58"/>
      <c r="H262" s="58"/>
      <c r="I262" s="58"/>
      <c r="J262" s="58"/>
      <c r="K262" s="58"/>
    </row>
    <row r="263" spans="7:11" ht="12.75">
      <c r="G263" s="58"/>
      <c r="H263" s="58"/>
      <c r="I263" s="58"/>
      <c r="J263" s="58"/>
      <c r="K263" s="58"/>
    </row>
    <row r="264" spans="7:11" ht="12.75">
      <c r="G264" s="58"/>
      <c r="H264" s="58"/>
      <c r="I264" s="58"/>
      <c r="J264" s="58"/>
      <c r="K264" s="58"/>
    </row>
    <row r="265" spans="7:11" ht="12.75">
      <c r="G265" s="58"/>
      <c r="H265" s="58"/>
      <c r="I265" s="58"/>
      <c r="J265" s="58"/>
      <c r="K265" s="58"/>
    </row>
    <row r="266" spans="7:11" ht="12.75">
      <c r="G266" s="58"/>
      <c r="H266" s="58"/>
      <c r="I266" s="58"/>
      <c r="J266" s="58"/>
      <c r="K266" s="58"/>
    </row>
    <row r="267" spans="7:11" ht="12.75">
      <c r="G267" s="58"/>
      <c r="H267" s="58"/>
      <c r="I267" s="58"/>
      <c r="J267" s="58"/>
      <c r="K267" s="58"/>
    </row>
  </sheetData>
  <sheetProtection/>
  <mergeCells count="45">
    <mergeCell ref="A42:E42"/>
    <mergeCell ref="G42:H42"/>
    <mergeCell ref="A38:E38"/>
    <mergeCell ref="A39:E39"/>
    <mergeCell ref="A40:E40"/>
    <mergeCell ref="A30:E30"/>
    <mergeCell ref="A33:E33"/>
    <mergeCell ref="A34:E34"/>
    <mergeCell ref="A35:E35"/>
    <mergeCell ref="A36:E36"/>
    <mergeCell ref="A37:E37"/>
    <mergeCell ref="A25:E25"/>
    <mergeCell ref="H13:H14"/>
    <mergeCell ref="A15:E15"/>
    <mergeCell ref="A31:E31"/>
    <mergeCell ref="A32:E32"/>
    <mergeCell ref="A24:E24"/>
    <mergeCell ref="A26:E26"/>
    <mergeCell ref="A27:E27"/>
    <mergeCell ref="A29:E29"/>
    <mergeCell ref="A16:E16"/>
    <mergeCell ref="A7:I7"/>
    <mergeCell ref="A8:I8"/>
    <mergeCell ref="A9:I9"/>
    <mergeCell ref="A10:I10"/>
    <mergeCell ref="I13:I14"/>
    <mergeCell ref="A17:E17"/>
    <mergeCell ref="A18:E18"/>
    <mergeCell ref="A19:E19"/>
    <mergeCell ref="A1:K1"/>
    <mergeCell ref="A2:K2"/>
    <mergeCell ref="A3:K3"/>
    <mergeCell ref="A4:H4"/>
    <mergeCell ref="A5:H5"/>
    <mergeCell ref="A28:E28"/>
    <mergeCell ref="A22:E22"/>
    <mergeCell ref="A20:E20"/>
    <mergeCell ref="A23:E23"/>
    <mergeCell ref="A21:E21"/>
    <mergeCell ref="A6:H6"/>
    <mergeCell ref="K13:K14"/>
    <mergeCell ref="H12:I12"/>
    <mergeCell ref="A12:E14"/>
    <mergeCell ref="F12:F14"/>
    <mergeCell ref="G12:G14"/>
  </mergeCells>
  <printOptions/>
  <pageMargins left="1.01" right="0.15" top="0.21" bottom="0.25" header="0.5" footer="0.17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7"/>
  <sheetViews>
    <sheetView view="pageBreakPreview" zoomScale="75" zoomScaleSheetLayoutView="75" zoomScalePageLayoutView="0" workbookViewId="0" topLeftCell="A1">
      <selection activeCell="K200" sqref="K200"/>
    </sheetView>
  </sheetViews>
  <sheetFormatPr defaultColWidth="9.00390625" defaultRowHeight="12.75"/>
  <cols>
    <col min="1" max="1" width="89.625" style="0" customWidth="1"/>
    <col min="2" max="2" width="16.125" style="0" customWidth="1"/>
    <col min="3" max="3" width="7.00390625" style="0" customWidth="1"/>
    <col min="5" max="5" width="11.00390625" style="0" customWidth="1"/>
    <col min="6" max="6" width="6.375" style="0" customWidth="1"/>
    <col min="7" max="7" width="15.375" style="0" customWidth="1"/>
    <col min="8" max="8" width="0.12890625" style="0" hidden="1" customWidth="1"/>
    <col min="9" max="9" width="12.25390625" style="0" hidden="1" customWidth="1"/>
    <col min="10" max="10" width="9.875" style="0" hidden="1" customWidth="1"/>
    <col min="11" max="11" width="16.00390625" style="0" customWidth="1"/>
    <col min="12" max="12" width="14.25390625" style="0" customWidth="1"/>
    <col min="13" max="13" width="16.75390625" style="0" customWidth="1"/>
  </cols>
  <sheetData>
    <row r="1" spans="1:12" ht="15.75" customHeight="1">
      <c r="A1" s="352"/>
      <c r="B1" s="520" t="s">
        <v>322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2" ht="15.75" customHeight="1">
      <c r="A2" s="352"/>
      <c r="B2" s="520" t="s">
        <v>334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</row>
    <row r="3" spans="1:12" ht="15.75" customHeight="1">
      <c r="A3" s="352"/>
      <c r="B3" s="520" t="s">
        <v>44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spans="1:12" ht="7.5" customHeight="1">
      <c r="A4" s="520"/>
      <c r="B4" s="520"/>
      <c r="C4" s="520"/>
      <c r="D4" s="520"/>
      <c r="E4" s="520"/>
      <c r="F4" s="520"/>
      <c r="G4" s="520"/>
      <c r="H4" s="131"/>
      <c r="I4" s="131"/>
      <c r="J4" t="s">
        <v>188</v>
      </c>
      <c r="K4" s="522"/>
      <c r="L4" s="522"/>
    </row>
    <row r="5" spans="1:9" ht="0.75" customHeight="1">
      <c r="A5" s="520"/>
      <c r="B5" s="520"/>
      <c r="C5" s="520"/>
      <c r="D5" s="520"/>
      <c r="E5" s="520"/>
      <c r="F5" s="520"/>
      <c r="G5" s="520"/>
      <c r="H5" s="131"/>
      <c r="I5" s="131"/>
    </row>
    <row r="6" spans="1:9" ht="4.5" customHeight="1" hidden="1">
      <c r="A6" s="520"/>
      <c r="B6" s="520"/>
      <c r="C6" s="520"/>
      <c r="D6" s="520"/>
      <c r="E6" s="520"/>
      <c r="F6" s="520"/>
      <c r="G6" s="520"/>
      <c r="H6" s="131"/>
      <c r="I6" s="131"/>
    </row>
    <row r="7" spans="1:12" ht="5.25" customHeight="1" hidden="1">
      <c r="A7" s="521" t="s">
        <v>594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1:12" ht="17.25" customHeight="1">
      <c r="A8" s="521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</row>
    <row r="9" spans="1:12" ht="17.25" customHeight="1">
      <c r="A9" s="177"/>
      <c r="B9" s="177"/>
      <c r="C9" s="177"/>
      <c r="D9" s="177"/>
      <c r="E9" s="177"/>
      <c r="F9" s="177"/>
      <c r="G9" s="177"/>
      <c r="H9" s="177"/>
      <c r="I9" s="177"/>
      <c r="L9" s="177" t="s">
        <v>220</v>
      </c>
    </row>
    <row r="10" spans="1:13" ht="51" customHeight="1">
      <c r="A10" s="178" t="s">
        <v>141</v>
      </c>
      <c r="B10" s="179" t="s">
        <v>771</v>
      </c>
      <c r="C10" s="178" t="s">
        <v>142</v>
      </c>
      <c r="D10" s="178" t="s">
        <v>163</v>
      </c>
      <c r="E10" s="179" t="s">
        <v>144</v>
      </c>
      <c r="F10" s="179" t="s">
        <v>145</v>
      </c>
      <c r="G10" s="178" t="s">
        <v>146</v>
      </c>
      <c r="H10" s="180" t="s">
        <v>167</v>
      </c>
      <c r="I10" s="181" t="s">
        <v>168</v>
      </c>
      <c r="J10" s="48" t="s">
        <v>185</v>
      </c>
      <c r="K10" s="364" t="s">
        <v>8</v>
      </c>
      <c r="L10" s="178" t="s">
        <v>146</v>
      </c>
      <c r="M10" s="356"/>
    </row>
    <row r="11" spans="1:13" ht="40.5" customHeight="1">
      <c r="A11" s="237" t="s">
        <v>621</v>
      </c>
      <c r="B11" s="238" t="s">
        <v>335</v>
      </c>
      <c r="C11" s="247"/>
      <c r="D11" s="247"/>
      <c r="E11" s="247"/>
      <c r="F11" s="247"/>
      <c r="G11" s="173">
        <f>G200</f>
        <v>2645.9</v>
      </c>
      <c r="H11" s="99" t="e">
        <f>#REF!+#REF!+#REF!+#REF!+#REF!</f>
        <v>#REF!</v>
      </c>
      <c r="I11" s="17" t="e">
        <f>G11+H11</f>
        <v>#REF!</v>
      </c>
      <c r="J11" s="47"/>
      <c r="K11" s="387">
        <v>75.6</v>
      </c>
      <c r="L11" s="173">
        <f>L200</f>
        <v>2721.5</v>
      </c>
      <c r="M11" s="357"/>
    </row>
    <row r="12" spans="1:13" ht="21" customHeight="1">
      <c r="A12" s="73" t="s">
        <v>176</v>
      </c>
      <c r="B12" s="23" t="s">
        <v>335</v>
      </c>
      <c r="C12" s="23" t="s">
        <v>147</v>
      </c>
      <c r="D12" s="23"/>
      <c r="E12" s="23"/>
      <c r="F12" s="23"/>
      <c r="G12" s="156">
        <f>G13+G18+G27+G42+G51</f>
        <v>1657</v>
      </c>
      <c r="H12" s="99"/>
      <c r="I12" s="17"/>
      <c r="J12" s="46"/>
      <c r="K12" s="386">
        <v>75.6</v>
      </c>
      <c r="L12" s="156">
        <f>L13+L18+L27+L42+L47+L51</f>
        <v>1732.6</v>
      </c>
      <c r="M12" s="358"/>
    </row>
    <row r="13" spans="1:15" ht="31.5" customHeight="1">
      <c r="A13" s="22" t="s">
        <v>637</v>
      </c>
      <c r="B13" s="23" t="s">
        <v>335</v>
      </c>
      <c r="C13" s="23" t="s">
        <v>147</v>
      </c>
      <c r="D13" s="23" t="s">
        <v>150</v>
      </c>
      <c r="E13" s="23"/>
      <c r="F13" s="23"/>
      <c r="G13" s="156">
        <f>G15</f>
        <v>552.6</v>
      </c>
      <c r="H13" s="99"/>
      <c r="I13" s="17"/>
      <c r="J13" s="46"/>
      <c r="K13" s="361"/>
      <c r="L13" s="156">
        <f>L15</f>
        <v>552.6</v>
      </c>
      <c r="M13" s="358"/>
      <c r="O13" s="281"/>
    </row>
    <row r="14" spans="1:15" ht="31.5" customHeight="1">
      <c r="A14" s="8" t="s">
        <v>568</v>
      </c>
      <c r="B14" s="15" t="s">
        <v>335</v>
      </c>
      <c r="C14" s="15" t="s">
        <v>147</v>
      </c>
      <c r="D14" s="15" t="s">
        <v>150</v>
      </c>
      <c r="E14" s="15" t="s">
        <v>569</v>
      </c>
      <c r="F14" s="68"/>
      <c r="G14" s="256">
        <f>G15</f>
        <v>552.6</v>
      </c>
      <c r="H14" s="99"/>
      <c r="I14" s="17"/>
      <c r="J14" s="46"/>
      <c r="K14" s="361"/>
      <c r="L14" s="256">
        <f>L15</f>
        <v>552.6</v>
      </c>
      <c r="M14" s="358"/>
      <c r="O14" s="281"/>
    </row>
    <row r="15" spans="1:13" ht="45.75" customHeight="1">
      <c r="A15" s="25" t="s">
        <v>357</v>
      </c>
      <c r="B15" s="15" t="s">
        <v>335</v>
      </c>
      <c r="C15" s="15" t="s">
        <v>147</v>
      </c>
      <c r="D15" s="15" t="s">
        <v>150</v>
      </c>
      <c r="E15" s="15" t="s">
        <v>181</v>
      </c>
      <c r="F15" s="168"/>
      <c r="G15" s="256">
        <f>G16</f>
        <v>552.6</v>
      </c>
      <c r="H15" s="99"/>
      <c r="I15" s="17"/>
      <c r="J15" s="46"/>
      <c r="K15" s="361"/>
      <c r="L15" s="256">
        <f>L16</f>
        <v>552.6</v>
      </c>
      <c r="M15" s="358"/>
    </row>
    <row r="16" spans="1:13" ht="49.5" customHeight="1">
      <c r="A16" s="8" t="s">
        <v>639</v>
      </c>
      <c r="B16" s="15" t="s">
        <v>335</v>
      </c>
      <c r="C16" s="68" t="s">
        <v>147</v>
      </c>
      <c r="D16" s="68" t="s">
        <v>150</v>
      </c>
      <c r="E16" s="15" t="s">
        <v>181</v>
      </c>
      <c r="F16" s="68" t="s">
        <v>106</v>
      </c>
      <c r="G16" s="256">
        <f>G17</f>
        <v>552.6</v>
      </c>
      <c r="H16" s="99"/>
      <c r="I16" s="17"/>
      <c r="J16" s="46"/>
      <c r="K16" s="361"/>
      <c r="L16" s="256">
        <f>L17</f>
        <v>552.6</v>
      </c>
      <c r="M16" s="358"/>
    </row>
    <row r="17" spans="1:13" ht="15.75" customHeight="1" hidden="1">
      <c r="A17" s="8" t="s">
        <v>640</v>
      </c>
      <c r="B17" s="15" t="s">
        <v>335</v>
      </c>
      <c r="C17" s="68" t="s">
        <v>147</v>
      </c>
      <c r="D17" s="68" t="s">
        <v>150</v>
      </c>
      <c r="E17" s="15" t="s">
        <v>181</v>
      </c>
      <c r="F17" s="68" t="s">
        <v>638</v>
      </c>
      <c r="G17" s="256">
        <v>552.6</v>
      </c>
      <c r="H17" s="99"/>
      <c r="I17" s="17"/>
      <c r="J17" s="46"/>
      <c r="K17" s="361"/>
      <c r="L17" s="256">
        <v>552.6</v>
      </c>
      <c r="M17" s="358"/>
    </row>
    <row r="18" spans="1:13" ht="34.5" customHeight="1">
      <c r="A18" s="100" t="s">
        <v>51</v>
      </c>
      <c r="B18" s="54" t="s">
        <v>335</v>
      </c>
      <c r="C18" s="54" t="s">
        <v>147</v>
      </c>
      <c r="D18" s="54" t="s">
        <v>151</v>
      </c>
      <c r="E18" s="115"/>
      <c r="F18" s="72"/>
      <c r="G18" s="159">
        <f>G19+G23</f>
        <v>4</v>
      </c>
      <c r="H18" s="99"/>
      <c r="I18" s="17"/>
      <c r="J18" s="2"/>
      <c r="K18" s="362"/>
      <c r="L18" s="159">
        <f>L19+L23</f>
        <v>4</v>
      </c>
      <c r="M18" s="359"/>
    </row>
    <row r="19" spans="1:13" ht="39" customHeight="1" hidden="1">
      <c r="A19" s="70" t="s">
        <v>200</v>
      </c>
      <c r="B19" s="15" t="s">
        <v>335</v>
      </c>
      <c r="C19" s="15" t="s">
        <v>147</v>
      </c>
      <c r="D19" s="15" t="s">
        <v>151</v>
      </c>
      <c r="E19" s="15" t="s">
        <v>202</v>
      </c>
      <c r="F19" s="72"/>
      <c r="G19" s="158">
        <f>G20</f>
        <v>0</v>
      </c>
      <c r="H19" s="99"/>
      <c r="I19" s="17"/>
      <c r="J19" s="2"/>
      <c r="K19" s="362"/>
      <c r="L19" s="158">
        <f>L20</f>
        <v>0</v>
      </c>
      <c r="M19" s="359"/>
    </row>
    <row r="20" spans="1:13" ht="33.75" customHeight="1" hidden="1">
      <c r="A20" s="170" t="s">
        <v>49</v>
      </c>
      <c r="B20" s="15" t="s">
        <v>335</v>
      </c>
      <c r="C20" s="15" t="s">
        <v>147</v>
      </c>
      <c r="D20" s="15" t="s">
        <v>151</v>
      </c>
      <c r="E20" s="15" t="s">
        <v>116</v>
      </c>
      <c r="F20" s="16"/>
      <c r="G20" s="158">
        <f>G21</f>
        <v>0</v>
      </c>
      <c r="H20" s="99"/>
      <c r="I20" s="17"/>
      <c r="J20" s="2"/>
      <c r="K20" s="187"/>
      <c r="L20" s="158">
        <f>L21</f>
        <v>0</v>
      </c>
      <c r="M20" s="87"/>
    </row>
    <row r="21" spans="1:13" ht="53.25" customHeight="1" hidden="1">
      <c r="A21" s="8" t="s">
        <v>639</v>
      </c>
      <c r="B21" s="15" t="s">
        <v>335</v>
      </c>
      <c r="C21" s="15" t="s">
        <v>147</v>
      </c>
      <c r="D21" s="15" t="s">
        <v>151</v>
      </c>
      <c r="E21" s="15" t="s">
        <v>116</v>
      </c>
      <c r="F21" s="16">
        <v>100</v>
      </c>
      <c r="G21" s="158">
        <f>G22</f>
        <v>0</v>
      </c>
      <c r="H21" s="99"/>
      <c r="I21" s="17"/>
      <c r="J21" s="2"/>
      <c r="K21" s="187"/>
      <c r="L21" s="158">
        <f>L22</f>
        <v>0</v>
      </c>
      <c r="M21" s="87"/>
    </row>
    <row r="22" spans="1:13" ht="21" customHeight="1" hidden="1">
      <c r="A22" s="8" t="s">
        <v>640</v>
      </c>
      <c r="B22" s="15" t="s">
        <v>335</v>
      </c>
      <c r="C22" s="15" t="s">
        <v>147</v>
      </c>
      <c r="D22" s="15" t="s">
        <v>151</v>
      </c>
      <c r="E22" s="15" t="s">
        <v>116</v>
      </c>
      <c r="F22" s="15" t="s">
        <v>638</v>
      </c>
      <c r="G22" s="158"/>
      <c r="H22" s="99"/>
      <c r="I22" s="17"/>
      <c r="J22" s="2"/>
      <c r="K22" s="187"/>
      <c r="L22" s="158"/>
      <c r="M22" s="87"/>
    </row>
    <row r="23" spans="1:13" ht="21" customHeight="1">
      <c r="A23" s="70" t="s">
        <v>570</v>
      </c>
      <c r="B23" s="15" t="s">
        <v>335</v>
      </c>
      <c r="C23" s="15" t="s">
        <v>147</v>
      </c>
      <c r="D23" s="15" t="s">
        <v>151</v>
      </c>
      <c r="E23" s="15" t="s">
        <v>571</v>
      </c>
      <c r="F23" s="15"/>
      <c r="G23" s="158">
        <f>G24</f>
        <v>4</v>
      </c>
      <c r="H23" s="99"/>
      <c r="I23" s="17"/>
      <c r="J23" s="2"/>
      <c r="K23" s="187"/>
      <c r="L23" s="158">
        <f>L24</f>
        <v>4</v>
      </c>
      <c r="M23" s="87"/>
    </row>
    <row r="24" spans="1:13" ht="97.5" customHeight="1">
      <c r="A24" s="213" t="s">
        <v>473</v>
      </c>
      <c r="B24" s="132" t="s">
        <v>335</v>
      </c>
      <c r="C24" s="15" t="s">
        <v>147</v>
      </c>
      <c r="D24" s="15" t="s">
        <v>151</v>
      </c>
      <c r="E24" s="15" t="s">
        <v>595</v>
      </c>
      <c r="F24" s="15"/>
      <c r="G24" s="158">
        <f>G25</f>
        <v>4</v>
      </c>
      <c r="H24" s="99"/>
      <c r="I24" s="17"/>
      <c r="J24" s="2"/>
      <c r="K24" s="187"/>
      <c r="L24" s="158">
        <f>L25</f>
        <v>4</v>
      </c>
      <c r="M24" s="87"/>
    </row>
    <row r="25" spans="1:13" ht="19.5" customHeight="1">
      <c r="A25" s="25" t="s">
        <v>192</v>
      </c>
      <c r="B25" s="132" t="s">
        <v>335</v>
      </c>
      <c r="C25" s="15" t="s">
        <v>147</v>
      </c>
      <c r="D25" s="15" t="s">
        <v>151</v>
      </c>
      <c r="E25" s="15" t="s">
        <v>595</v>
      </c>
      <c r="F25" s="15" t="s">
        <v>201</v>
      </c>
      <c r="G25" s="158">
        <f>G26</f>
        <v>4</v>
      </c>
      <c r="H25" s="99"/>
      <c r="I25" s="17"/>
      <c r="J25" s="2"/>
      <c r="K25" s="187"/>
      <c r="L25" s="158">
        <f>L26</f>
        <v>4</v>
      </c>
      <c r="M25" s="87"/>
    </row>
    <row r="26" spans="1:13" ht="21" customHeight="1" hidden="1">
      <c r="A26" s="70" t="s">
        <v>204</v>
      </c>
      <c r="B26" s="132" t="s">
        <v>335</v>
      </c>
      <c r="C26" s="15" t="s">
        <v>147</v>
      </c>
      <c r="D26" s="15" t="s">
        <v>151</v>
      </c>
      <c r="E26" s="15" t="s">
        <v>595</v>
      </c>
      <c r="F26" s="15" t="s">
        <v>127</v>
      </c>
      <c r="G26" s="158">
        <v>4</v>
      </c>
      <c r="H26" s="99"/>
      <c r="I26" s="17"/>
      <c r="J26" s="2"/>
      <c r="K26" s="187"/>
      <c r="L26" s="158">
        <v>4</v>
      </c>
      <c r="M26" s="87"/>
    </row>
    <row r="27" spans="1:13" ht="53.25" customHeight="1">
      <c r="A27" s="22" t="s">
        <v>133</v>
      </c>
      <c r="B27" s="54" t="s">
        <v>335</v>
      </c>
      <c r="C27" s="54" t="s">
        <v>147</v>
      </c>
      <c r="D27" s="54" t="s">
        <v>152</v>
      </c>
      <c r="E27" s="72"/>
      <c r="F27" s="72"/>
      <c r="G27" s="159">
        <f>G28+G38</f>
        <v>1057.8</v>
      </c>
      <c r="H27" s="99" t="e">
        <f>#REF!</f>
        <v>#REF!</v>
      </c>
      <c r="I27" s="17" t="e">
        <f>G27+H27</f>
        <v>#REF!</v>
      </c>
      <c r="J27" s="45"/>
      <c r="K27" s="362"/>
      <c r="L27" s="159">
        <f>L28+L38</f>
        <v>1057.8</v>
      </c>
      <c r="M27" s="359"/>
    </row>
    <row r="28" spans="1:13" ht="48" customHeight="1">
      <c r="A28" s="25" t="s">
        <v>210</v>
      </c>
      <c r="B28" s="15" t="s">
        <v>335</v>
      </c>
      <c r="C28" s="15" t="s">
        <v>147</v>
      </c>
      <c r="D28" s="15" t="s">
        <v>152</v>
      </c>
      <c r="E28" s="9" t="s">
        <v>477</v>
      </c>
      <c r="F28" s="15"/>
      <c r="G28" s="158">
        <f>G29</f>
        <v>1057.8</v>
      </c>
      <c r="H28" s="119">
        <f>H29</f>
        <v>0</v>
      </c>
      <c r="I28" s="18">
        <f>G28+H28</f>
        <v>1057.8</v>
      </c>
      <c r="J28" s="2"/>
      <c r="K28" s="187"/>
      <c r="L28" s="158">
        <f>L29</f>
        <v>1057.8</v>
      </c>
      <c r="M28" s="87"/>
    </row>
    <row r="29" spans="1:13" ht="99" customHeight="1">
      <c r="A29" s="264" t="s">
        <v>211</v>
      </c>
      <c r="B29" s="15" t="s">
        <v>335</v>
      </c>
      <c r="C29" s="15" t="s">
        <v>147</v>
      </c>
      <c r="D29" s="15" t="s">
        <v>152</v>
      </c>
      <c r="E29" s="15" t="s">
        <v>213</v>
      </c>
      <c r="F29" s="15"/>
      <c r="G29" s="158">
        <f>G30+G33</f>
        <v>1057.8</v>
      </c>
      <c r="H29" s="112"/>
      <c r="I29" s="16">
        <f>G29+H29</f>
        <v>1057.8</v>
      </c>
      <c r="J29" s="2"/>
      <c r="K29" s="187"/>
      <c r="L29" s="158">
        <f>L30+L33</f>
        <v>1057.8</v>
      </c>
      <c r="M29" s="87"/>
    </row>
    <row r="30" spans="1:13" ht="111.75" customHeight="1">
      <c r="A30" s="264" t="s">
        <v>629</v>
      </c>
      <c r="B30" s="15" t="s">
        <v>335</v>
      </c>
      <c r="C30" s="15" t="s">
        <v>147</v>
      </c>
      <c r="D30" s="15" t="s">
        <v>152</v>
      </c>
      <c r="E30" s="9" t="s">
        <v>626</v>
      </c>
      <c r="F30" s="15"/>
      <c r="G30" s="158">
        <f>G31</f>
        <v>666.1</v>
      </c>
      <c r="H30" s="112"/>
      <c r="I30" s="16"/>
      <c r="J30" s="2"/>
      <c r="K30" s="187"/>
      <c r="L30" s="158">
        <f>L31</f>
        <v>666.1</v>
      </c>
      <c r="M30" s="87"/>
    </row>
    <row r="31" spans="1:13" ht="54" customHeight="1">
      <c r="A31" s="8" t="s">
        <v>639</v>
      </c>
      <c r="B31" s="15" t="s">
        <v>335</v>
      </c>
      <c r="C31" s="15" t="s">
        <v>147</v>
      </c>
      <c r="D31" s="15" t="s">
        <v>152</v>
      </c>
      <c r="E31" s="9" t="s">
        <v>626</v>
      </c>
      <c r="F31" s="15" t="s">
        <v>106</v>
      </c>
      <c r="G31" s="158">
        <f>G32</f>
        <v>666.1</v>
      </c>
      <c r="H31" s="99"/>
      <c r="I31" s="17"/>
      <c r="J31" s="2"/>
      <c r="K31" s="187"/>
      <c r="L31" s="158">
        <f>L32</f>
        <v>666.1</v>
      </c>
      <c r="M31" s="87"/>
    </row>
    <row r="32" spans="1:13" ht="17.25" customHeight="1" hidden="1">
      <c r="A32" s="8" t="s">
        <v>640</v>
      </c>
      <c r="B32" s="15" t="s">
        <v>335</v>
      </c>
      <c r="C32" s="15" t="s">
        <v>147</v>
      </c>
      <c r="D32" s="15" t="s">
        <v>152</v>
      </c>
      <c r="E32" s="9" t="s">
        <v>626</v>
      </c>
      <c r="F32" s="15" t="s">
        <v>638</v>
      </c>
      <c r="G32" s="158">
        <v>666.1</v>
      </c>
      <c r="H32" s="99"/>
      <c r="I32" s="17"/>
      <c r="J32" s="2"/>
      <c r="K32" s="187"/>
      <c r="L32" s="158">
        <v>666.1</v>
      </c>
      <c r="M32" s="87"/>
    </row>
    <row r="33" spans="1:13" ht="126.75" customHeight="1">
      <c r="A33" s="264" t="s">
        <v>628</v>
      </c>
      <c r="B33" s="15" t="s">
        <v>335</v>
      </c>
      <c r="C33" s="15" t="s">
        <v>147</v>
      </c>
      <c r="D33" s="15" t="s">
        <v>152</v>
      </c>
      <c r="E33" s="9" t="s">
        <v>627</v>
      </c>
      <c r="F33" s="15"/>
      <c r="G33" s="158">
        <f>G34+G36</f>
        <v>391.7</v>
      </c>
      <c r="H33" s="99"/>
      <c r="I33" s="17"/>
      <c r="J33" s="2"/>
      <c r="K33" s="187"/>
      <c r="L33" s="158">
        <f>L34+L36</f>
        <v>391.7</v>
      </c>
      <c r="M33" s="87"/>
    </row>
    <row r="34" spans="1:13" ht="15.75" customHeight="1">
      <c r="A34" s="75" t="s">
        <v>642</v>
      </c>
      <c r="B34" s="15" t="s">
        <v>335</v>
      </c>
      <c r="C34" s="15" t="s">
        <v>147</v>
      </c>
      <c r="D34" s="15" t="s">
        <v>152</v>
      </c>
      <c r="E34" s="9" t="s">
        <v>627</v>
      </c>
      <c r="F34" s="15" t="s">
        <v>107</v>
      </c>
      <c r="G34" s="158">
        <f>G35</f>
        <v>384.7</v>
      </c>
      <c r="H34" s="99"/>
      <c r="I34" s="17"/>
      <c r="J34" s="2"/>
      <c r="K34" s="187"/>
      <c r="L34" s="158">
        <f>L35</f>
        <v>384.7</v>
      </c>
      <c r="M34" s="87"/>
    </row>
    <row r="35" spans="1:13" ht="33.75" customHeight="1" hidden="1">
      <c r="A35" s="25" t="s">
        <v>643</v>
      </c>
      <c r="B35" s="15" t="s">
        <v>335</v>
      </c>
      <c r="C35" s="15" t="s">
        <v>147</v>
      </c>
      <c r="D35" s="15" t="s">
        <v>152</v>
      </c>
      <c r="E35" s="9" t="s">
        <v>627</v>
      </c>
      <c r="F35" s="15" t="s">
        <v>641</v>
      </c>
      <c r="G35" s="158">
        <v>384.7</v>
      </c>
      <c r="H35" s="99"/>
      <c r="I35" s="17"/>
      <c r="J35" s="2"/>
      <c r="K35" s="187"/>
      <c r="L35" s="158">
        <v>384.7</v>
      </c>
      <c r="M35" s="87"/>
    </row>
    <row r="36" spans="1:13" ht="15.75" customHeight="1">
      <c r="A36" s="75" t="s">
        <v>114</v>
      </c>
      <c r="B36" s="15" t="s">
        <v>335</v>
      </c>
      <c r="C36" s="15" t="s">
        <v>147</v>
      </c>
      <c r="D36" s="15" t="s">
        <v>152</v>
      </c>
      <c r="E36" s="9" t="s">
        <v>627</v>
      </c>
      <c r="F36" s="15" t="s">
        <v>108</v>
      </c>
      <c r="G36" s="158">
        <f>G37</f>
        <v>7</v>
      </c>
      <c r="H36" s="99"/>
      <c r="I36" s="17"/>
      <c r="J36" s="2"/>
      <c r="K36" s="187"/>
      <c r="L36" s="158">
        <f>L37</f>
        <v>7</v>
      </c>
      <c r="M36" s="87"/>
    </row>
    <row r="37" spans="1:13" ht="15" customHeight="1" hidden="1">
      <c r="A37" s="75" t="s">
        <v>115</v>
      </c>
      <c r="B37" s="15" t="s">
        <v>335</v>
      </c>
      <c r="C37" s="15" t="s">
        <v>147</v>
      </c>
      <c r="D37" s="15" t="s">
        <v>152</v>
      </c>
      <c r="E37" s="9" t="s">
        <v>627</v>
      </c>
      <c r="F37" s="15" t="s">
        <v>109</v>
      </c>
      <c r="G37" s="158">
        <v>7</v>
      </c>
      <c r="H37" s="99"/>
      <c r="I37" s="17"/>
      <c r="J37" s="2"/>
      <c r="K37" s="187"/>
      <c r="L37" s="158">
        <v>7</v>
      </c>
      <c r="M37" s="87"/>
    </row>
    <row r="38" spans="1:13" ht="17.25" customHeight="1" hidden="1">
      <c r="A38" s="71" t="s">
        <v>192</v>
      </c>
      <c r="B38" s="15" t="s">
        <v>335</v>
      </c>
      <c r="C38" s="15" t="s">
        <v>147</v>
      </c>
      <c r="D38" s="15" t="s">
        <v>152</v>
      </c>
      <c r="E38" s="15" t="s">
        <v>205</v>
      </c>
      <c r="F38" s="15"/>
      <c r="G38" s="158">
        <f>G39</f>
        <v>0</v>
      </c>
      <c r="H38" s="120"/>
      <c r="I38" s="105"/>
      <c r="J38" s="46"/>
      <c r="K38" s="361"/>
      <c r="L38" s="158">
        <f>L39</f>
        <v>0</v>
      </c>
      <c r="M38" s="358"/>
    </row>
    <row r="39" spans="1:13" ht="67.5" customHeight="1" hidden="1">
      <c r="A39" s="25" t="s">
        <v>337</v>
      </c>
      <c r="B39" s="132" t="s">
        <v>335</v>
      </c>
      <c r="C39" s="15" t="s">
        <v>147</v>
      </c>
      <c r="D39" s="15" t="s">
        <v>152</v>
      </c>
      <c r="E39" s="15" t="s">
        <v>336</v>
      </c>
      <c r="F39" s="15"/>
      <c r="G39" s="158">
        <f>G40</f>
        <v>0</v>
      </c>
      <c r="H39" s="120"/>
      <c r="I39" s="105"/>
      <c r="J39" s="46"/>
      <c r="K39" s="361"/>
      <c r="L39" s="158">
        <f>L40</f>
        <v>0</v>
      </c>
      <c r="M39" s="358"/>
    </row>
    <row r="40" spans="1:13" ht="21.75" customHeight="1" hidden="1">
      <c r="A40" s="25" t="s">
        <v>192</v>
      </c>
      <c r="B40" s="132" t="s">
        <v>335</v>
      </c>
      <c r="C40" s="15" t="s">
        <v>147</v>
      </c>
      <c r="D40" s="15" t="s">
        <v>152</v>
      </c>
      <c r="E40" s="15" t="s">
        <v>336</v>
      </c>
      <c r="F40" s="15" t="s">
        <v>201</v>
      </c>
      <c r="G40" s="158">
        <f>G41</f>
        <v>0</v>
      </c>
      <c r="H40" s="120"/>
      <c r="I40" s="105"/>
      <c r="J40" s="46"/>
      <c r="K40" s="361"/>
      <c r="L40" s="158">
        <f>L41</f>
        <v>0</v>
      </c>
      <c r="M40" s="358"/>
    </row>
    <row r="41" spans="1:13" ht="17.25" customHeight="1" hidden="1">
      <c r="A41" s="70" t="s">
        <v>204</v>
      </c>
      <c r="B41" s="132" t="s">
        <v>335</v>
      </c>
      <c r="C41" s="15" t="s">
        <v>147</v>
      </c>
      <c r="D41" s="15" t="s">
        <v>152</v>
      </c>
      <c r="E41" s="15" t="s">
        <v>336</v>
      </c>
      <c r="F41" s="15" t="s">
        <v>127</v>
      </c>
      <c r="G41" s="158"/>
      <c r="H41" s="120"/>
      <c r="I41" s="105"/>
      <c r="J41" s="46"/>
      <c r="K41" s="361"/>
      <c r="L41" s="158"/>
      <c r="M41" s="358"/>
    </row>
    <row r="42" spans="1:13" ht="31.5" customHeight="1">
      <c r="A42" s="22" t="s">
        <v>102</v>
      </c>
      <c r="B42" s="54" t="s">
        <v>335</v>
      </c>
      <c r="C42" s="54" t="s">
        <v>147</v>
      </c>
      <c r="D42" s="54" t="s">
        <v>95</v>
      </c>
      <c r="E42" s="54"/>
      <c r="F42" s="54"/>
      <c r="G42" s="159">
        <f>G43</f>
        <v>24</v>
      </c>
      <c r="H42" s="381"/>
      <c r="I42" s="382"/>
      <c r="J42" s="383"/>
      <c r="K42" s="385">
        <v>1.5</v>
      </c>
      <c r="L42" s="159">
        <f>L43</f>
        <v>25.5</v>
      </c>
      <c r="M42" s="358"/>
    </row>
    <row r="43" spans="1:13" ht="17.25" customHeight="1">
      <c r="A43" s="70" t="s">
        <v>570</v>
      </c>
      <c r="B43" s="15" t="s">
        <v>335</v>
      </c>
      <c r="C43" s="15" t="s">
        <v>147</v>
      </c>
      <c r="D43" s="15" t="s">
        <v>95</v>
      </c>
      <c r="E43" s="15" t="s">
        <v>571</v>
      </c>
      <c r="F43" s="15"/>
      <c r="G43" s="158">
        <f>G44</f>
        <v>24</v>
      </c>
      <c r="H43" s="109"/>
      <c r="I43" s="32"/>
      <c r="J43" s="46"/>
      <c r="K43" s="380">
        <v>1.5</v>
      </c>
      <c r="L43" s="158">
        <f>L44</f>
        <v>25.5</v>
      </c>
      <c r="M43" s="358"/>
    </row>
    <row r="44" spans="1:13" ht="95.25" customHeight="1">
      <c r="A44" s="25" t="s">
        <v>474</v>
      </c>
      <c r="B44" s="132" t="s">
        <v>335</v>
      </c>
      <c r="C44" s="15" t="s">
        <v>147</v>
      </c>
      <c r="D44" s="15" t="s">
        <v>95</v>
      </c>
      <c r="E44" s="15" t="s">
        <v>596</v>
      </c>
      <c r="F44" s="15"/>
      <c r="G44" s="158">
        <f>G45</f>
        <v>24</v>
      </c>
      <c r="H44" s="109"/>
      <c r="I44" s="32"/>
      <c r="J44" s="46"/>
      <c r="K44" s="380">
        <v>1.5</v>
      </c>
      <c r="L44" s="158">
        <f>L45</f>
        <v>25.5</v>
      </c>
      <c r="M44" s="358"/>
    </row>
    <row r="45" spans="1:13" ht="18" customHeight="1">
      <c r="A45" s="25" t="s">
        <v>192</v>
      </c>
      <c r="B45" s="132" t="s">
        <v>335</v>
      </c>
      <c r="C45" s="15" t="s">
        <v>147</v>
      </c>
      <c r="D45" s="15" t="s">
        <v>95</v>
      </c>
      <c r="E45" s="15" t="s">
        <v>596</v>
      </c>
      <c r="F45" s="15" t="s">
        <v>201</v>
      </c>
      <c r="G45" s="158">
        <f>G46</f>
        <v>24</v>
      </c>
      <c r="H45" s="109"/>
      <c r="I45" s="32"/>
      <c r="J45" s="46"/>
      <c r="K45" s="380">
        <v>1.5</v>
      </c>
      <c r="L45" s="158">
        <v>25.5</v>
      </c>
      <c r="M45" s="358"/>
    </row>
    <row r="46" spans="1:13" ht="17.25" customHeight="1" hidden="1">
      <c r="A46" s="70" t="s">
        <v>204</v>
      </c>
      <c r="B46" s="132" t="s">
        <v>335</v>
      </c>
      <c r="C46" s="15" t="s">
        <v>147</v>
      </c>
      <c r="D46" s="15" t="s">
        <v>95</v>
      </c>
      <c r="E46" s="15" t="s">
        <v>596</v>
      </c>
      <c r="F46" s="15" t="s">
        <v>127</v>
      </c>
      <c r="G46" s="158">
        <v>24</v>
      </c>
      <c r="H46" s="109"/>
      <c r="I46" s="32"/>
      <c r="J46" s="46"/>
      <c r="K46" s="361"/>
      <c r="L46" s="158">
        <v>24</v>
      </c>
      <c r="M46" s="358"/>
    </row>
    <row r="47" spans="1:13" ht="17.25" customHeight="1">
      <c r="A47" s="377" t="s">
        <v>54</v>
      </c>
      <c r="B47" s="149" t="s">
        <v>335</v>
      </c>
      <c r="C47" s="54" t="s">
        <v>147</v>
      </c>
      <c r="D47" s="54" t="s">
        <v>155</v>
      </c>
      <c r="E47" s="54"/>
      <c r="F47" s="54"/>
      <c r="G47" s="159"/>
      <c r="H47" s="381"/>
      <c r="I47" s="382"/>
      <c r="J47" s="383"/>
      <c r="K47" s="384">
        <v>74.1</v>
      </c>
      <c r="L47" s="159">
        <f>L48</f>
        <v>74.1</v>
      </c>
      <c r="M47" s="358"/>
    </row>
    <row r="48" spans="1:13" ht="24" customHeight="1">
      <c r="A48" s="378" t="s">
        <v>570</v>
      </c>
      <c r="B48" s="132" t="s">
        <v>335</v>
      </c>
      <c r="C48" s="15" t="s">
        <v>147</v>
      </c>
      <c r="D48" s="15" t="s">
        <v>155</v>
      </c>
      <c r="E48" s="15" t="s">
        <v>571</v>
      </c>
      <c r="F48" s="15"/>
      <c r="G48" s="158"/>
      <c r="H48" s="109"/>
      <c r="I48" s="32"/>
      <c r="J48" s="46"/>
      <c r="K48" s="380">
        <v>74.1</v>
      </c>
      <c r="L48" s="158">
        <f>L49</f>
        <v>74.1</v>
      </c>
      <c r="M48" s="358"/>
    </row>
    <row r="49" spans="1:13" ht="44.25" customHeight="1">
      <c r="A49" s="379" t="s">
        <v>558</v>
      </c>
      <c r="B49" s="132" t="s">
        <v>335</v>
      </c>
      <c r="C49" s="15" t="s">
        <v>147</v>
      </c>
      <c r="D49" s="15" t="s">
        <v>155</v>
      </c>
      <c r="E49" s="15" t="s">
        <v>559</v>
      </c>
      <c r="F49" s="15"/>
      <c r="G49" s="158"/>
      <c r="H49" s="109"/>
      <c r="I49" s="32"/>
      <c r="J49" s="46"/>
      <c r="K49" s="380">
        <v>74.1</v>
      </c>
      <c r="L49" s="380">
        <f>L50</f>
        <v>74.1</v>
      </c>
      <c r="M49" s="358"/>
    </row>
    <row r="50" spans="1:13" ht="17.25" customHeight="1">
      <c r="A50" s="379" t="s">
        <v>114</v>
      </c>
      <c r="B50" s="132" t="s">
        <v>335</v>
      </c>
      <c r="C50" s="15" t="s">
        <v>147</v>
      </c>
      <c r="D50" s="15" t="s">
        <v>155</v>
      </c>
      <c r="E50" s="15" t="s">
        <v>559</v>
      </c>
      <c r="F50" s="15" t="s">
        <v>108</v>
      </c>
      <c r="G50" s="158"/>
      <c r="H50" s="109"/>
      <c r="I50" s="32"/>
      <c r="J50" s="46"/>
      <c r="K50" s="380">
        <v>74.1</v>
      </c>
      <c r="L50" s="380">
        <v>74.1</v>
      </c>
      <c r="M50" s="358"/>
    </row>
    <row r="51" spans="1:13" ht="17.25" customHeight="1">
      <c r="A51" s="100" t="s">
        <v>208</v>
      </c>
      <c r="B51" s="24" t="s">
        <v>335</v>
      </c>
      <c r="C51" s="24" t="s">
        <v>147</v>
      </c>
      <c r="D51" s="24" t="s">
        <v>209</v>
      </c>
      <c r="E51" s="24"/>
      <c r="F51" s="24"/>
      <c r="G51" s="265">
        <f>G53</f>
        <v>18.6</v>
      </c>
      <c r="H51" s="109"/>
      <c r="I51" s="32"/>
      <c r="J51" s="46"/>
      <c r="K51" s="361"/>
      <c r="L51" s="265">
        <f>L53</f>
        <v>18.6</v>
      </c>
      <c r="M51" s="358"/>
    </row>
    <row r="52" spans="1:13" ht="56.25" customHeight="1">
      <c r="A52" s="178" t="s">
        <v>141</v>
      </c>
      <c r="B52" s="179" t="s">
        <v>771</v>
      </c>
      <c r="C52" s="178" t="s">
        <v>142</v>
      </c>
      <c r="D52" s="178" t="s">
        <v>163</v>
      </c>
      <c r="E52" s="179" t="s">
        <v>144</v>
      </c>
      <c r="F52" s="179" t="s">
        <v>145</v>
      </c>
      <c r="G52" s="178" t="s">
        <v>146</v>
      </c>
      <c r="H52" s="109"/>
      <c r="I52" s="32"/>
      <c r="J52" s="46"/>
      <c r="K52" s="361"/>
      <c r="L52" s="178" t="s">
        <v>146</v>
      </c>
      <c r="M52" s="358"/>
    </row>
    <row r="53" spans="1:13" ht="47.25" customHeight="1">
      <c r="A53" s="25" t="s">
        <v>210</v>
      </c>
      <c r="B53" s="132" t="s">
        <v>335</v>
      </c>
      <c r="C53" s="9" t="s">
        <v>147</v>
      </c>
      <c r="D53" s="9" t="s">
        <v>209</v>
      </c>
      <c r="E53" s="9" t="s">
        <v>477</v>
      </c>
      <c r="F53" s="9"/>
      <c r="G53" s="162">
        <f>G54</f>
        <v>18.6</v>
      </c>
      <c r="H53" s="109"/>
      <c r="I53" s="32"/>
      <c r="J53" s="46"/>
      <c r="K53" s="361"/>
      <c r="L53" s="162">
        <f>L54</f>
        <v>18.6</v>
      </c>
      <c r="M53" s="358"/>
    </row>
    <row r="54" spans="1:13" ht="94.5" customHeight="1">
      <c r="A54" s="264" t="s">
        <v>211</v>
      </c>
      <c r="B54" s="132" t="s">
        <v>335</v>
      </c>
      <c r="C54" s="9" t="s">
        <v>147</v>
      </c>
      <c r="D54" s="9" t="s">
        <v>209</v>
      </c>
      <c r="E54" s="9" t="s">
        <v>213</v>
      </c>
      <c r="F54" s="9"/>
      <c r="G54" s="162">
        <f>G55</f>
        <v>18.6</v>
      </c>
      <c r="H54" s="109"/>
      <c r="I54" s="32"/>
      <c r="J54" s="46"/>
      <c r="K54" s="361"/>
      <c r="L54" s="162">
        <f>L55</f>
        <v>18.6</v>
      </c>
      <c r="M54" s="358"/>
    </row>
    <row r="55" spans="1:13" ht="96.75" customHeight="1">
      <c r="A55" s="264" t="s">
        <v>212</v>
      </c>
      <c r="B55" s="132" t="s">
        <v>335</v>
      </c>
      <c r="C55" s="9" t="s">
        <v>147</v>
      </c>
      <c r="D55" s="9" t="s">
        <v>209</v>
      </c>
      <c r="E55" s="9" t="s">
        <v>214</v>
      </c>
      <c r="F55" s="9"/>
      <c r="G55" s="162">
        <f>G56</f>
        <v>18.6</v>
      </c>
      <c r="H55" s="109"/>
      <c r="I55" s="32"/>
      <c r="J55" s="46"/>
      <c r="K55" s="361"/>
      <c r="L55" s="162">
        <f>L56</f>
        <v>18.6</v>
      </c>
      <c r="M55" s="358"/>
    </row>
    <row r="56" spans="1:13" ht="17.25" customHeight="1">
      <c r="A56" s="25" t="s">
        <v>642</v>
      </c>
      <c r="B56" s="132" t="s">
        <v>335</v>
      </c>
      <c r="C56" s="9" t="s">
        <v>147</v>
      </c>
      <c r="D56" s="9" t="s">
        <v>209</v>
      </c>
      <c r="E56" s="9" t="s">
        <v>214</v>
      </c>
      <c r="F56" s="9" t="s">
        <v>107</v>
      </c>
      <c r="G56" s="162">
        <f>G57</f>
        <v>18.6</v>
      </c>
      <c r="H56" s="109"/>
      <c r="I56" s="32"/>
      <c r="J56" s="46"/>
      <c r="K56" s="361"/>
      <c r="L56" s="162">
        <f>L57</f>
        <v>18.6</v>
      </c>
      <c r="M56" s="358"/>
    </row>
    <row r="57" spans="1:13" ht="30.75" customHeight="1" hidden="1">
      <c r="A57" s="25" t="s">
        <v>643</v>
      </c>
      <c r="B57" s="132" t="s">
        <v>335</v>
      </c>
      <c r="C57" s="9" t="s">
        <v>147</v>
      </c>
      <c r="D57" s="9" t="s">
        <v>209</v>
      </c>
      <c r="E57" s="9" t="s">
        <v>214</v>
      </c>
      <c r="F57" s="9" t="s">
        <v>641</v>
      </c>
      <c r="G57" s="162">
        <v>18.6</v>
      </c>
      <c r="H57" s="109"/>
      <c r="I57" s="32"/>
      <c r="J57" s="46"/>
      <c r="K57" s="361"/>
      <c r="L57" s="162">
        <v>18.6</v>
      </c>
      <c r="M57" s="358"/>
    </row>
    <row r="58" spans="1:14" ht="18" customHeight="1">
      <c r="A58" s="73" t="s">
        <v>199</v>
      </c>
      <c r="B58" s="77" t="s">
        <v>335</v>
      </c>
      <c r="C58" s="77" t="s">
        <v>150</v>
      </c>
      <c r="D58" s="78"/>
      <c r="E58" s="78"/>
      <c r="F58" s="78"/>
      <c r="G58" s="160">
        <f>G59</f>
        <v>67</v>
      </c>
      <c r="H58" s="119"/>
      <c r="I58" s="18"/>
      <c r="J58" s="2"/>
      <c r="K58" s="362"/>
      <c r="L58" s="160">
        <f>L59</f>
        <v>67</v>
      </c>
      <c r="M58" s="359"/>
      <c r="N58" s="49"/>
    </row>
    <row r="59" spans="1:14" ht="21" customHeight="1">
      <c r="A59" s="146" t="s">
        <v>203</v>
      </c>
      <c r="B59" s="23" t="s">
        <v>335</v>
      </c>
      <c r="C59" s="23" t="s">
        <v>150</v>
      </c>
      <c r="D59" s="24" t="s">
        <v>151</v>
      </c>
      <c r="E59" s="24"/>
      <c r="F59" s="24"/>
      <c r="G59" s="159">
        <f>G60</f>
        <v>67</v>
      </c>
      <c r="H59" s="174"/>
      <c r="I59" s="175"/>
      <c r="J59" s="2"/>
      <c r="K59" s="362"/>
      <c r="L59" s="159">
        <f>L60</f>
        <v>67</v>
      </c>
      <c r="M59" s="359"/>
      <c r="N59" s="49"/>
    </row>
    <row r="60" spans="1:14" ht="19.5" customHeight="1">
      <c r="A60" s="70" t="s">
        <v>570</v>
      </c>
      <c r="B60" s="68" t="s">
        <v>335</v>
      </c>
      <c r="C60" s="68" t="s">
        <v>150</v>
      </c>
      <c r="D60" s="9" t="s">
        <v>151</v>
      </c>
      <c r="E60" s="9" t="s">
        <v>571</v>
      </c>
      <c r="F60" s="9"/>
      <c r="G60" s="158">
        <f>G61</f>
        <v>67</v>
      </c>
      <c r="H60" s="119"/>
      <c r="I60" s="18"/>
      <c r="J60" s="2"/>
      <c r="K60" s="362"/>
      <c r="L60" s="158">
        <f>L61</f>
        <v>67</v>
      </c>
      <c r="M60" s="359"/>
      <c r="N60" s="49"/>
    </row>
    <row r="61" spans="1:14" ht="47.25" customHeight="1">
      <c r="A61" s="70" t="s">
        <v>472</v>
      </c>
      <c r="B61" s="68" t="s">
        <v>335</v>
      </c>
      <c r="C61" s="68" t="s">
        <v>150</v>
      </c>
      <c r="D61" s="9" t="s">
        <v>151</v>
      </c>
      <c r="E61" s="9" t="s">
        <v>597</v>
      </c>
      <c r="F61" s="9"/>
      <c r="G61" s="158">
        <f>G62+G64</f>
        <v>67</v>
      </c>
      <c r="H61" s="119"/>
      <c r="I61" s="18"/>
      <c r="J61" s="2"/>
      <c r="K61" s="362"/>
      <c r="L61" s="158">
        <f>L62+L64</f>
        <v>67</v>
      </c>
      <c r="M61" s="359"/>
      <c r="N61" s="49"/>
    </row>
    <row r="62" spans="1:14" ht="51" customHeight="1">
      <c r="A62" s="8" t="s">
        <v>639</v>
      </c>
      <c r="B62" s="68" t="s">
        <v>335</v>
      </c>
      <c r="C62" s="68" t="s">
        <v>150</v>
      </c>
      <c r="D62" s="9" t="s">
        <v>151</v>
      </c>
      <c r="E62" s="9" t="s">
        <v>597</v>
      </c>
      <c r="F62" s="15" t="s">
        <v>106</v>
      </c>
      <c r="G62" s="158">
        <v>59.6</v>
      </c>
      <c r="H62" s="119"/>
      <c r="I62" s="18"/>
      <c r="J62" s="2"/>
      <c r="K62" s="362"/>
      <c r="L62" s="158">
        <v>59.6</v>
      </c>
      <c r="M62" s="359"/>
      <c r="N62" s="49"/>
    </row>
    <row r="63" spans="1:14" ht="15.75" customHeight="1" hidden="1">
      <c r="A63" s="8" t="s">
        <v>640</v>
      </c>
      <c r="B63" s="68" t="s">
        <v>335</v>
      </c>
      <c r="C63" s="68" t="s">
        <v>150</v>
      </c>
      <c r="D63" s="9" t="s">
        <v>151</v>
      </c>
      <c r="E63" s="9" t="s">
        <v>597</v>
      </c>
      <c r="F63" s="15" t="s">
        <v>638</v>
      </c>
      <c r="G63" s="158">
        <v>56</v>
      </c>
      <c r="H63" s="119"/>
      <c r="I63" s="18"/>
      <c r="J63" s="2"/>
      <c r="K63" s="362"/>
      <c r="L63" s="158">
        <v>56</v>
      </c>
      <c r="M63" s="359"/>
      <c r="N63" s="49"/>
    </row>
    <row r="64" spans="1:14" ht="15.75" customHeight="1">
      <c r="A64" s="75" t="s">
        <v>642</v>
      </c>
      <c r="B64" s="68" t="s">
        <v>335</v>
      </c>
      <c r="C64" s="68" t="s">
        <v>150</v>
      </c>
      <c r="D64" s="9" t="s">
        <v>151</v>
      </c>
      <c r="E64" s="9" t="s">
        <v>597</v>
      </c>
      <c r="F64" s="15" t="s">
        <v>107</v>
      </c>
      <c r="G64" s="158">
        <v>7.4</v>
      </c>
      <c r="H64" s="119"/>
      <c r="I64" s="18"/>
      <c r="J64" s="2"/>
      <c r="K64" s="362"/>
      <c r="L64" s="158">
        <v>7.4</v>
      </c>
      <c r="M64" s="359"/>
      <c r="N64" s="49"/>
    </row>
    <row r="65" spans="1:14" ht="34.5" customHeight="1" hidden="1">
      <c r="A65" s="25" t="s">
        <v>643</v>
      </c>
      <c r="B65" s="68" t="s">
        <v>335</v>
      </c>
      <c r="C65" s="68" t="s">
        <v>150</v>
      </c>
      <c r="D65" s="9" t="s">
        <v>151</v>
      </c>
      <c r="E65" s="9" t="s">
        <v>597</v>
      </c>
      <c r="F65" s="15" t="s">
        <v>641</v>
      </c>
      <c r="G65" s="158">
        <v>11</v>
      </c>
      <c r="H65" s="119"/>
      <c r="I65" s="18"/>
      <c r="J65" s="2"/>
      <c r="K65" s="362"/>
      <c r="L65" s="158">
        <v>11</v>
      </c>
      <c r="M65" s="359"/>
      <c r="N65" s="49"/>
    </row>
    <row r="66" spans="1:14" ht="34.5" customHeight="1">
      <c r="A66" s="148" t="s">
        <v>122</v>
      </c>
      <c r="B66" s="77" t="s">
        <v>335</v>
      </c>
      <c r="C66" s="77" t="s">
        <v>151</v>
      </c>
      <c r="D66" s="55" t="s">
        <v>216</v>
      </c>
      <c r="E66" s="55"/>
      <c r="F66" s="248"/>
      <c r="G66" s="160">
        <f>G73+G67</f>
        <v>1</v>
      </c>
      <c r="H66" s="119"/>
      <c r="I66" s="18"/>
      <c r="J66" s="2"/>
      <c r="K66" s="362"/>
      <c r="L66" s="160">
        <f>L73+L67</f>
        <v>1</v>
      </c>
      <c r="M66" s="359"/>
      <c r="N66" s="49"/>
    </row>
    <row r="67" spans="1:14" ht="34.5" customHeight="1" hidden="1">
      <c r="A67" s="234" t="s">
        <v>604</v>
      </c>
      <c r="B67" s="211" t="s">
        <v>335</v>
      </c>
      <c r="C67" s="211" t="s">
        <v>151</v>
      </c>
      <c r="D67" s="6" t="s">
        <v>190</v>
      </c>
      <c r="E67" s="6"/>
      <c r="F67" s="72"/>
      <c r="G67" s="157">
        <f>G68</f>
        <v>0</v>
      </c>
      <c r="H67" s="119"/>
      <c r="I67" s="18"/>
      <c r="J67" s="2"/>
      <c r="K67" s="362"/>
      <c r="L67" s="157">
        <f>L68</f>
        <v>0</v>
      </c>
      <c r="M67" s="359"/>
      <c r="N67" s="49"/>
    </row>
    <row r="68" spans="1:14" ht="50.25" customHeight="1" hidden="1">
      <c r="A68" s="212" t="s">
        <v>476</v>
      </c>
      <c r="B68" s="283" t="s">
        <v>335</v>
      </c>
      <c r="C68" s="283" t="s">
        <v>151</v>
      </c>
      <c r="D68" s="228" t="s">
        <v>190</v>
      </c>
      <c r="E68" s="228" t="s">
        <v>477</v>
      </c>
      <c r="F68" s="227"/>
      <c r="G68" s="229">
        <f>G69</f>
        <v>0</v>
      </c>
      <c r="H68" s="119"/>
      <c r="I68" s="18"/>
      <c r="J68" s="2"/>
      <c r="K68" s="362"/>
      <c r="L68" s="229">
        <f>L69</f>
        <v>0</v>
      </c>
      <c r="M68" s="359"/>
      <c r="N68" s="49"/>
    </row>
    <row r="69" spans="1:14" ht="83.25" customHeight="1" hidden="1">
      <c r="A69" s="212" t="s">
        <v>63</v>
      </c>
      <c r="B69" s="283" t="s">
        <v>335</v>
      </c>
      <c r="C69" s="283" t="s">
        <v>151</v>
      </c>
      <c r="D69" s="228" t="s">
        <v>190</v>
      </c>
      <c r="E69" s="228" t="s">
        <v>605</v>
      </c>
      <c r="F69" s="227"/>
      <c r="G69" s="229">
        <f>G70</f>
        <v>0</v>
      </c>
      <c r="H69" s="119"/>
      <c r="I69" s="18"/>
      <c r="J69" s="2"/>
      <c r="K69" s="362"/>
      <c r="L69" s="229">
        <f>L70</f>
        <v>0</v>
      </c>
      <c r="M69" s="359"/>
      <c r="N69" s="49"/>
    </row>
    <row r="70" spans="1:14" ht="94.5" customHeight="1" hidden="1">
      <c r="A70" s="212" t="s">
        <v>480</v>
      </c>
      <c r="B70" s="283" t="s">
        <v>335</v>
      </c>
      <c r="C70" s="283" t="s">
        <v>151</v>
      </c>
      <c r="D70" s="228" t="s">
        <v>190</v>
      </c>
      <c r="E70" s="228" t="s">
        <v>607</v>
      </c>
      <c r="F70" s="227"/>
      <c r="G70" s="229">
        <f>G71</f>
        <v>0</v>
      </c>
      <c r="H70" s="119"/>
      <c r="I70" s="18"/>
      <c r="J70" s="2"/>
      <c r="K70" s="362"/>
      <c r="L70" s="229">
        <f>L71</f>
        <v>0</v>
      </c>
      <c r="M70" s="359"/>
      <c r="N70" s="49"/>
    </row>
    <row r="71" spans="1:14" ht="15.75" customHeight="1" hidden="1">
      <c r="A71" s="226" t="s">
        <v>642</v>
      </c>
      <c r="B71" s="283" t="s">
        <v>335</v>
      </c>
      <c r="C71" s="283" t="s">
        <v>151</v>
      </c>
      <c r="D71" s="228" t="s">
        <v>190</v>
      </c>
      <c r="E71" s="228" t="s">
        <v>607</v>
      </c>
      <c r="F71" s="227" t="s">
        <v>107</v>
      </c>
      <c r="G71" s="229">
        <f>G72</f>
        <v>0</v>
      </c>
      <c r="H71" s="119"/>
      <c r="I71" s="18"/>
      <c r="J71" s="2"/>
      <c r="K71" s="362"/>
      <c r="L71" s="229">
        <f>L72</f>
        <v>0</v>
      </c>
      <c r="M71" s="359"/>
      <c r="N71" s="49"/>
    </row>
    <row r="72" spans="1:14" ht="34.5" customHeight="1" hidden="1">
      <c r="A72" s="212" t="s">
        <v>643</v>
      </c>
      <c r="B72" s="283" t="s">
        <v>335</v>
      </c>
      <c r="C72" s="283" t="s">
        <v>151</v>
      </c>
      <c r="D72" s="228" t="s">
        <v>190</v>
      </c>
      <c r="E72" s="228" t="s">
        <v>607</v>
      </c>
      <c r="F72" s="227" t="s">
        <v>641</v>
      </c>
      <c r="G72" s="229"/>
      <c r="H72" s="119"/>
      <c r="I72" s="18"/>
      <c r="J72" s="2"/>
      <c r="K72" s="362"/>
      <c r="L72" s="229"/>
      <c r="M72" s="359"/>
      <c r="N72" s="49"/>
    </row>
    <row r="73" spans="1:14" ht="16.5" customHeight="1">
      <c r="A73" s="233" t="s">
        <v>124</v>
      </c>
      <c r="B73" s="211" t="s">
        <v>335</v>
      </c>
      <c r="C73" s="211" t="s">
        <v>151</v>
      </c>
      <c r="D73" s="6" t="s">
        <v>160</v>
      </c>
      <c r="E73" s="6"/>
      <c r="F73" s="72"/>
      <c r="G73" s="157">
        <f>G74</f>
        <v>1</v>
      </c>
      <c r="H73" s="119"/>
      <c r="I73" s="18"/>
      <c r="J73" s="2"/>
      <c r="K73" s="362"/>
      <c r="L73" s="157">
        <f>L74</f>
        <v>1</v>
      </c>
      <c r="M73" s="359"/>
      <c r="N73" s="49"/>
    </row>
    <row r="74" spans="1:14" ht="49.5" customHeight="1">
      <c r="A74" s="25" t="s">
        <v>476</v>
      </c>
      <c r="B74" s="68" t="s">
        <v>335</v>
      </c>
      <c r="C74" s="68" t="s">
        <v>151</v>
      </c>
      <c r="D74" s="9" t="s">
        <v>160</v>
      </c>
      <c r="E74" s="9" t="s">
        <v>477</v>
      </c>
      <c r="F74" s="15"/>
      <c r="G74" s="158">
        <f>G75</f>
        <v>1</v>
      </c>
      <c r="H74" s="119"/>
      <c r="I74" s="18"/>
      <c r="J74" s="2"/>
      <c r="K74" s="362"/>
      <c r="L74" s="158">
        <f>L75</f>
        <v>1</v>
      </c>
      <c r="M74" s="359"/>
      <c r="N74" s="49"/>
    </row>
    <row r="75" spans="1:14" ht="78" customHeight="1">
      <c r="A75" s="25" t="s">
        <v>611</v>
      </c>
      <c r="B75" s="68" t="s">
        <v>335</v>
      </c>
      <c r="C75" s="68" t="s">
        <v>151</v>
      </c>
      <c r="D75" s="9" t="s">
        <v>160</v>
      </c>
      <c r="E75" s="9" t="s">
        <v>478</v>
      </c>
      <c r="F75" s="15"/>
      <c r="G75" s="158">
        <f>G76</f>
        <v>1</v>
      </c>
      <c r="H75" s="119"/>
      <c r="I75" s="18"/>
      <c r="J75" s="2"/>
      <c r="K75" s="362"/>
      <c r="L75" s="158">
        <f>L76</f>
        <v>1</v>
      </c>
      <c r="M75" s="359"/>
      <c r="N75" s="49"/>
    </row>
    <row r="76" spans="1:14" ht="93" customHeight="1">
      <c r="A76" s="25" t="s">
        <v>585</v>
      </c>
      <c r="B76" s="68" t="s">
        <v>335</v>
      </c>
      <c r="C76" s="68" t="s">
        <v>151</v>
      </c>
      <c r="D76" s="9" t="s">
        <v>160</v>
      </c>
      <c r="E76" s="9" t="s">
        <v>479</v>
      </c>
      <c r="F76" s="15"/>
      <c r="G76" s="158">
        <f>G77</f>
        <v>1</v>
      </c>
      <c r="H76" s="119"/>
      <c r="I76" s="18"/>
      <c r="J76" s="2"/>
      <c r="K76" s="362"/>
      <c r="L76" s="158">
        <f>L77</f>
        <v>1</v>
      </c>
      <c r="M76" s="359"/>
      <c r="N76" s="49"/>
    </row>
    <row r="77" spans="1:14" ht="15.75" customHeight="1">
      <c r="A77" s="75" t="s">
        <v>642</v>
      </c>
      <c r="B77" s="68" t="s">
        <v>335</v>
      </c>
      <c r="C77" s="68" t="s">
        <v>151</v>
      </c>
      <c r="D77" s="9" t="s">
        <v>160</v>
      </c>
      <c r="E77" s="9" t="s">
        <v>479</v>
      </c>
      <c r="F77" s="15" t="s">
        <v>107</v>
      </c>
      <c r="G77" s="158">
        <f>G78</f>
        <v>1</v>
      </c>
      <c r="H77" s="119"/>
      <c r="I77" s="18"/>
      <c r="J77" s="2"/>
      <c r="K77" s="362"/>
      <c r="L77" s="158">
        <f>L78</f>
        <v>1</v>
      </c>
      <c r="M77" s="359"/>
      <c r="N77" s="49"/>
    </row>
    <row r="78" spans="1:14" ht="33" customHeight="1" hidden="1">
      <c r="A78" s="25" t="s">
        <v>643</v>
      </c>
      <c r="B78" s="68" t="s">
        <v>335</v>
      </c>
      <c r="C78" s="68" t="s">
        <v>151</v>
      </c>
      <c r="D78" s="9" t="s">
        <v>160</v>
      </c>
      <c r="E78" s="9" t="s">
        <v>479</v>
      </c>
      <c r="F78" s="15" t="s">
        <v>641</v>
      </c>
      <c r="G78" s="158">
        <v>1</v>
      </c>
      <c r="H78" s="119"/>
      <c r="I78" s="18"/>
      <c r="J78" s="2"/>
      <c r="K78" s="362"/>
      <c r="L78" s="158">
        <v>1</v>
      </c>
      <c r="M78" s="359"/>
      <c r="N78" s="49"/>
    </row>
    <row r="79" spans="1:14" ht="17.25" customHeight="1">
      <c r="A79" s="147" t="s">
        <v>177</v>
      </c>
      <c r="B79" s="77" t="s">
        <v>335</v>
      </c>
      <c r="C79" s="77" t="s">
        <v>152</v>
      </c>
      <c r="D79" s="55"/>
      <c r="E79" s="55"/>
      <c r="F79" s="248"/>
      <c r="G79" s="160">
        <f>G80+G98</f>
        <v>188.5</v>
      </c>
      <c r="H79" s="119"/>
      <c r="I79" s="18"/>
      <c r="J79" s="2"/>
      <c r="K79" s="362"/>
      <c r="L79" s="160">
        <f>L80+L98</f>
        <v>188.5</v>
      </c>
      <c r="M79" s="359"/>
      <c r="N79" s="49"/>
    </row>
    <row r="80" spans="1:14" ht="17.25" customHeight="1">
      <c r="A80" s="246" t="s">
        <v>361</v>
      </c>
      <c r="B80" s="211" t="s">
        <v>335</v>
      </c>
      <c r="C80" s="211" t="s">
        <v>152</v>
      </c>
      <c r="D80" s="6" t="s">
        <v>190</v>
      </c>
      <c r="E80" s="6"/>
      <c r="F80" s="72"/>
      <c r="G80" s="157">
        <f>G81</f>
        <v>188</v>
      </c>
      <c r="H80" s="119"/>
      <c r="I80" s="18"/>
      <c r="J80" s="2"/>
      <c r="K80" s="362"/>
      <c r="L80" s="157">
        <f>L81</f>
        <v>188</v>
      </c>
      <c r="M80" s="359"/>
      <c r="N80" s="49"/>
    </row>
    <row r="81" spans="1:14" ht="50.25" customHeight="1">
      <c r="A81" s="25" t="s">
        <v>476</v>
      </c>
      <c r="B81" s="68" t="s">
        <v>335</v>
      </c>
      <c r="C81" s="68" t="s">
        <v>152</v>
      </c>
      <c r="D81" s="9" t="s">
        <v>190</v>
      </c>
      <c r="E81" s="9" t="s">
        <v>477</v>
      </c>
      <c r="F81" s="15"/>
      <c r="G81" s="158">
        <f>G82</f>
        <v>188</v>
      </c>
      <c r="H81" s="119"/>
      <c r="I81" s="18"/>
      <c r="J81" s="2"/>
      <c r="K81" s="362"/>
      <c r="L81" s="158">
        <f>L82</f>
        <v>188</v>
      </c>
      <c r="M81" s="359"/>
      <c r="N81" s="49"/>
    </row>
    <row r="82" spans="1:14" ht="81" customHeight="1">
      <c r="A82" s="25" t="s">
        <v>789</v>
      </c>
      <c r="B82" s="68" t="s">
        <v>335</v>
      </c>
      <c r="C82" s="68" t="s">
        <v>152</v>
      </c>
      <c r="D82" s="9" t="s">
        <v>190</v>
      </c>
      <c r="E82" s="9" t="s">
        <v>371</v>
      </c>
      <c r="F82" s="15"/>
      <c r="G82" s="158">
        <f>G83+G88+G93</f>
        <v>188</v>
      </c>
      <c r="H82" s="119"/>
      <c r="I82" s="18"/>
      <c r="J82" s="2"/>
      <c r="K82" s="362"/>
      <c r="L82" s="158">
        <f>L83+L88+L93</f>
        <v>188</v>
      </c>
      <c r="M82" s="359"/>
      <c r="N82" s="49"/>
    </row>
    <row r="83" spans="1:14" ht="104.25" customHeight="1" hidden="1">
      <c r="A83" s="25" t="s">
        <v>632</v>
      </c>
      <c r="B83" s="68" t="s">
        <v>335</v>
      </c>
      <c r="C83" s="68" t="s">
        <v>152</v>
      </c>
      <c r="D83" s="9" t="s">
        <v>190</v>
      </c>
      <c r="E83" s="9" t="s">
        <v>470</v>
      </c>
      <c r="F83" s="15"/>
      <c r="G83" s="158">
        <f>G84</f>
        <v>0</v>
      </c>
      <c r="H83" s="119"/>
      <c r="I83" s="18"/>
      <c r="J83" s="2"/>
      <c r="K83" s="362"/>
      <c r="L83" s="158">
        <f>L84</f>
        <v>0</v>
      </c>
      <c r="M83" s="359"/>
      <c r="N83" s="49"/>
    </row>
    <row r="84" spans="1:14" ht="21.75" customHeight="1" hidden="1">
      <c r="A84" s="75" t="s">
        <v>642</v>
      </c>
      <c r="B84" s="68" t="s">
        <v>335</v>
      </c>
      <c r="C84" s="68" t="s">
        <v>152</v>
      </c>
      <c r="D84" s="9" t="s">
        <v>190</v>
      </c>
      <c r="E84" s="9" t="s">
        <v>470</v>
      </c>
      <c r="F84" s="15" t="s">
        <v>107</v>
      </c>
      <c r="G84" s="158">
        <f>G85</f>
        <v>0</v>
      </c>
      <c r="H84" s="119"/>
      <c r="I84" s="18"/>
      <c r="J84" s="2"/>
      <c r="K84" s="362"/>
      <c r="L84" s="158">
        <f>L85</f>
        <v>0</v>
      </c>
      <c r="M84" s="359"/>
      <c r="N84" s="49"/>
    </row>
    <row r="85" spans="1:14" ht="35.25" customHeight="1" hidden="1">
      <c r="A85" s="25" t="s">
        <v>643</v>
      </c>
      <c r="B85" s="68" t="s">
        <v>335</v>
      </c>
      <c r="C85" s="68" t="s">
        <v>152</v>
      </c>
      <c r="D85" s="9" t="s">
        <v>190</v>
      </c>
      <c r="E85" s="9" t="s">
        <v>470</v>
      </c>
      <c r="F85" s="15" t="s">
        <v>641</v>
      </c>
      <c r="G85" s="158"/>
      <c r="H85" s="119"/>
      <c r="I85" s="18"/>
      <c r="J85" s="2"/>
      <c r="K85" s="362"/>
      <c r="L85" s="158"/>
      <c r="M85" s="359"/>
      <c r="N85" s="49"/>
    </row>
    <row r="86" spans="1:14" ht="36" customHeight="1" hidden="1">
      <c r="A86" s="170" t="s">
        <v>19</v>
      </c>
      <c r="B86" s="68" t="s">
        <v>335</v>
      </c>
      <c r="C86" s="68" t="s">
        <v>152</v>
      </c>
      <c r="D86" s="9" t="s">
        <v>190</v>
      </c>
      <c r="E86" s="9" t="s">
        <v>470</v>
      </c>
      <c r="F86" s="15" t="s">
        <v>129</v>
      </c>
      <c r="G86" s="158">
        <f>G87</f>
        <v>0</v>
      </c>
      <c r="H86" s="119"/>
      <c r="I86" s="18"/>
      <c r="J86" s="2"/>
      <c r="K86" s="362"/>
      <c r="L86" s="158">
        <f>L87</f>
        <v>0</v>
      </c>
      <c r="M86" s="359"/>
      <c r="N86" s="49"/>
    </row>
    <row r="87" spans="1:14" ht="18" customHeight="1" hidden="1">
      <c r="A87" s="25" t="s">
        <v>128</v>
      </c>
      <c r="B87" s="68" t="s">
        <v>335</v>
      </c>
      <c r="C87" s="68" t="s">
        <v>152</v>
      </c>
      <c r="D87" s="9" t="s">
        <v>190</v>
      </c>
      <c r="E87" s="9" t="s">
        <v>470</v>
      </c>
      <c r="F87" s="15" t="s">
        <v>18</v>
      </c>
      <c r="G87" s="158"/>
      <c r="H87" s="119"/>
      <c r="I87" s="18"/>
      <c r="J87" s="2"/>
      <c r="K87" s="362"/>
      <c r="L87" s="158"/>
      <c r="M87" s="359"/>
      <c r="N87" s="49"/>
    </row>
    <row r="88" spans="1:14" ht="102" customHeight="1">
      <c r="A88" s="25" t="s">
        <v>586</v>
      </c>
      <c r="B88" s="68" t="s">
        <v>335</v>
      </c>
      <c r="C88" s="68" t="s">
        <v>152</v>
      </c>
      <c r="D88" s="9" t="s">
        <v>190</v>
      </c>
      <c r="E88" s="9" t="s">
        <v>471</v>
      </c>
      <c r="F88" s="15"/>
      <c r="G88" s="158">
        <f>G89</f>
        <v>188</v>
      </c>
      <c r="H88" s="119"/>
      <c r="I88" s="18"/>
      <c r="J88" s="2"/>
      <c r="K88" s="362"/>
      <c r="L88" s="158">
        <f>L89</f>
        <v>188</v>
      </c>
      <c r="M88" s="359"/>
      <c r="N88" s="49"/>
    </row>
    <row r="89" spans="1:14" ht="18" customHeight="1">
      <c r="A89" s="75" t="s">
        <v>642</v>
      </c>
      <c r="B89" s="68" t="s">
        <v>335</v>
      </c>
      <c r="C89" s="68" t="s">
        <v>152</v>
      </c>
      <c r="D89" s="9" t="s">
        <v>190</v>
      </c>
      <c r="E89" s="9" t="s">
        <v>471</v>
      </c>
      <c r="F89" s="15" t="s">
        <v>107</v>
      </c>
      <c r="G89" s="158">
        <v>188</v>
      </c>
      <c r="H89" s="119"/>
      <c r="I89" s="18"/>
      <c r="J89" s="2"/>
      <c r="K89" s="362"/>
      <c r="L89" s="158">
        <v>188</v>
      </c>
      <c r="M89" s="359"/>
      <c r="N89" s="49"/>
    </row>
    <row r="90" spans="1:14" ht="33.75" customHeight="1" hidden="1">
      <c r="A90" s="25" t="s">
        <v>643</v>
      </c>
      <c r="B90" s="68" t="s">
        <v>335</v>
      </c>
      <c r="C90" s="68" t="s">
        <v>152</v>
      </c>
      <c r="D90" s="9" t="s">
        <v>190</v>
      </c>
      <c r="E90" s="9" t="s">
        <v>471</v>
      </c>
      <c r="F90" s="15" t="s">
        <v>641</v>
      </c>
      <c r="G90" s="158"/>
      <c r="H90" s="119"/>
      <c r="I90" s="18"/>
      <c r="J90" s="2"/>
      <c r="K90" s="362"/>
      <c r="L90" s="158"/>
      <c r="M90" s="359"/>
      <c r="N90" s="49"/>
    </row>
    <row r="91" spans="1:14" ht="33" customHeight="1" hidden="1">
      <c r="A91" s="170" t="s">
        <v>19</v>
      </c>
      <c r="B91" s="68" t="s">
        <v>335</v>
      </c>
      <c r="C91" s="68" t="s">
        <v>152</v>
      </c>
      <c r="D91" s="9" t="s">
        <v>190</v>
      </c>
      <c r="E91" s="9" t="s">
        <v>471</v>
      </c>
      <c r="F91" s="15" t="s">
        <v>129</v>
      </c>
      <c r="G91" s="158">
        <f>G92</f>
        <v>0</v>
      </c>
      <c r="H91" s="119"/>
      <c r="I91" s="18"/>
      <c r="J91" s="2"/>
      <c r="K91" s="362"/>
      <c r="L91" s="158">
        <f>L92</f>
        <v>0</v>
      </c>
      <c r="M91" s="359"/>
      <c r="N91" s="49"/>
    </row>
    <row r="92" spans="1:14" ht="18.75" customHeight="1" hidden="1">
      <c r="A92" s="25" t="s">
        <v>128</v>
      </c>
      <c r="B92" s="68" t="s">
        <v>335</v>
      </c>
      <c r="C92" s="68" t="s">
        <v>152</v>
      </c>
      <c r="D92" s="9" t="s">
        <v>190</v>
      </c>
      <c r="E92" s="9" t="s">
        <v>471</v>
      </c>
      <c r="F92" s="15" t="s">
        <v>18</v>
      </c>
      <c r="G92" s="158"/>
      <c r="H92" s="119"/>
      <c r="I92" s="18"/>
      <c r="J92" s="2"/>
      <c r="K92" s="362"/>
      <c r="L92" s="158"/>
      <c r="M92" s="359"/>
      <c r="N92" s="49"/>
    </row>
    <row r="93" spans="1:14" ht="98.25" customHeight="1" hidden="1">
      <c r="A93" s="25" t="s">
        <v>634</v>
      </c>
      <c r="B93" s="68" t="s">
        <v>335</v>
      </c>
      <c r="C93" s="68" t="s">
        <v>152</v>
      </c>
      <c r="D93" s="9" t="s">
        <v>190</v>
      </c>
      <c r="E93" s="9" t="s">
        <v>635</v>
      </c>
      <c r="F93" s="15"/>
      <c r="G93" s="158">
        <f>G94</f>
        <v>0</v>
      </c>
      <c r="H93" s="119"/>
      <c r="I93" s="18"/>
      <c r="J93" s="2"/>
      <c r="K93" s="362"/>
      <c r="L93" s="158">
        <f>L94</f>
        <v>0</v>
      </c>
      <c r="M93" s="359"/>
      <c r="N93" s="49"/>
    </row>
    <row r="94" spans="1:14" ht="16.5" customHeight="1" hidden="1">
      <c r="A94" s="75" t="s">
        <v>642</v>
      </c>
      <c r="B94" s="68" t="s">
        <v>335</v>
      </c>
      <c r="C94" s="68" t="s">
        <v>152</v>
      </c>
      <c r="D94" s="9" t="s">
        <v>190</v>
      </c>
      <c r="E94" s="9" t="s">
        <v>635</v>
      </c>
      <c r="F94" s="15" t="s">
        <v>107</v>
      </c>
      <c r="G94" s="158">
        <f>G95</f>
        <v>0</v>
      </c>
      <c r="H94" s="119"/>
      <c r="I94" s="18"/>
      <c r="J94" s="2"/>
      <c r="K94" s="362"/>
      <c r="L94" s="158">
        <f>L95</f>
        <v>0</v>
      </c>
      <c r="M94" s="359"/>
      <c r="N94" s="49"/>
    </row>
    <row r="95" spans="1:14" ht="34.5" customHeight="1" hidden="1">
      <c r="A95" s="25" t="s">
        <v>643</v>
      </c>
      <c r="B95" s="68" t="s">
        <v>335</v>
      </c>
      <c r="C95" s="68" t="s">
        <v>152</v>
      </c>
      <c r="D95" s="9" t="s">
        <v>190</v>
      </c>
      <c r="E95" s="9" t="s">
        <v>635</v>
      </c>
      <c r="F95" s="15" t="s">
        <v>641</v>
      </c>
      <c r="G95" s="158"/>
      <c r="H95" s="119"/>
      <c r="I95" s="18"/>
      <c r="J95" s="2"/>
      <c r="K95" s="362"/>
      <c r="L95" s="158"/>
      <c r="M95" s="359"/>
      <c r="N95" s="49"/>
    </row>
    <row r="96" spans="1:14" ht="36.75" customHeight="1" hidden="1">
      <c r="A96" s="170" t="s">
        <v>19</v>
      </c>
      <c r="B96" s="68" t="s">
        <v>335</v>
      </c>
      <c r="C96" s="68" t="s">
        <v>152</v>
      </c>
      <c r="D96" s="9" t="s">
        <v>190</v>
      </c>
      <c r="E96" s="9" t="s">
        <v>635</v>
      </c>
      <c r="F96" s="15" t="s">
        <v>129</v>
      </c>
      <c r="G96" s="158">
        <f>G97</f>
        <v>0</v>
      </c>
      <c r="H96" s="119"/>
      <c r="I96" s="18"/>
      <c r="J96" s="2"/>
      <c r="K96" s="362"/>
      <c r="L96" s="158">
        <f>L97</f>
        <v>0</v>
      </c>
      <c r="M96" s="359"/>
      <c r="N96" s="49"/>
    </row>
    <row r="97" spans="1:14" ht="15.75" customHeight="1" hidden="1">
      <c r="A97" s="25" t="s">
        <v>128</v>
      </c>
      <c r="B97" s="68" t="s">
        <v>335</v>
      </c>
      <c r="C97" s="68" t="s">
        <v>152</v>
      </c>
      <c r="D97" s="9" t="s">
        <v>190</v>
      </c>
      <c r="E97" s="9" t="s">
        <v>635</v>
      </c>
      <c r="F97" s="15" t="s">
        <v>18</v>
      </c>
      <c r="G97" s="158"/>
      <c r="H97" s="119"/>
      <c r="I97" s="18"/>
      <c r="J97" s="2"/>
      <c r="K97" s="362"/>
      <c r="L97" s="158"/>
      <c r="M97" s="359"/>
      <c r="N97" s="49"/>
    </row>
    <row r="98" spans="1:14" ht="15.75" customHeight="1">
      <c r="A98" s="213" t="s">
        <v>121</v>
      </c>
      <c r="B98" s="236" t="s">
        <v>335</v>
      </c>
      <c r="C98" s="236" t="s">
        <v>152</v>
      </c>
      <c r="D98" s="9" t="s">
        <v>105</v>
      </c>
      <c r="E98" s="9"/>
      <c r="F98" s="15"/>
      <c r="G98" s="158">
        <f>G100</f>
        <v>0.5</v>
      </c>
      <c r="H98" s="119"/>
      <c r="I98" s="18"/>
      <c r="J98" s="2"/>
      <c r="K98" s="362"/>
      <c r="L98" s="158">
        <f>L100</f>
        <v>0.5</v>
      </c>
      <c r="M98" s="359"/>
      <c r="N98" s="49"/>
    </row>
    <row r="99" spans="1:14" ht="52.5" customHeight="1">
      <c r="A99" s="213" t="s">
        <v>476</v>
      </c>
      <c r="B99" s="236" t="s">
        <v>335</v>
      </c>
      <c r="C99" s="236" t="s">
        <v>152</v>
      </c>
      <c r="D99" s="9" t="s">
        <v>105</v>
      </c>
      <c r="E99" s="9" t="s">
        <v>477</v>
      </c>
      <c r="F99" s="15"/>
      <c r="G99" s="158">
        <f>G100</f>
        <v>0.5</v>
      </c>
      <c r="H99" s="119"/>
      <c r="I99" s="18"/>
      <c r="J99" s="2"/>
      <c r="K99" s="362"/>
      <c r="L99" s="158">
        <f>L100</f>
        <v>0.5</v>
      </c>
      <c r="M99" s="359"/>
      <c r="N99" s="49"/>
    </row>
    <row r="100" spans="1:14" ht="85.5" customHeight="1">
      <c r="A100" s="25" t="s">
        <v>587</v>
      </c>
      <c r="B100" s="236" t="s">
        <v>335</v>
      </c>
      <c r="C100" s="236" t="s">
        <v>152</v>
      </c>
      <c r="D100" s="9" t="s">
        <v>105</v>
      </c>
      <c r="E100" s="9" t="s">
        <v>609</v>
      </c>
      <c r="F100" s="15"/>
      <c r="G100" s="158">
        <f>G101</f>
        <v>0.5</v>
      </c>
      <c r="H100" s="119"/>
      <c r="I100" s="18"/>
      <c r="J100" s="2"/>
      <c r="K100" s="362"/>
      <c r="L100" s="158">
        <f>L101</f>
        <v>0.5</v>
      </c>
      <c r="M100" s="359"/>
      <c r="N100" s="49"/>
    </row>
    <row r="101" spans="1:14" ht="93" customHeight="1">
      <c r="A101" s="25" t="s">
        <v>588</v>
      </c>
      <c r="B101" s="236" t="s">
        <v>335</v>
      </c>
      <c r="C101" s="236" t="s">
        <v>152</v>
      </c>
      <c r="D101" s="9" t="s">
        <v>105</v>
      </c>
      <c r="E101" s="9" t="s">
        <v>360</v>
      </c>
      <c r="F101" s="15"/>
      <c r="G101" s="158">
        <f>G102</f>
        <v>0.5</v>
      </c>
      <c r="H101" s="119"/>
      <c r="I101" s="18"/>
      <c r="J101" s="2"/>
      <c r="K101" s="362"/>
      <c r="L101" s="158">
        <f>L102</f>
        <v>0.5</v>
      </c>
      <c r="M101" s="359"/>
      <c r="N101" s="49"/>
    </row>
    <row r="102" spans="1:14" ht="18" customHeight="1">
      <c r="A102" s="225" t="s">
        <v>642</v>
      </c>
      <c r="B102" s="236" t="s">
        <v>335</v>
      </c>
      <c r="C102" s="236" t="s">
        <v>152</v>
      </c>
      <c r="D102" s="9" t="s">
        <v>105</v>
      </c>
      <c r="E102" s="9" t="s">
        <v>360</v>
      </c>
      <c r="F102" s="15" t="s">
        <v>107</v>
      </c>
      <c r="G102" s="158">
        <f>G103</f>
        <v>0.5</v>
      </c>
      <c r="H102" s="119"/>
      <c r="I102" s="18"/>
      <c r="J102" s="2"/>
      <c r="K102" s="362"/>
      <c r="L102" s="158">
        <f>L103</f>
        <v>0.5</v>
      </c>
      <c r="M102" s="359"/>
      <c r="N102" s="49"/>
    </row>
    <row r="103" spans="1:14" ht="37.5" customHeight="1" hidden="1">
      <c r="A103" s="213" t="s">
        <v>643</v>
      </c>
      <c r="B103" s="236" t="s">
        <v>335</v>
      </c>
      <c r="C103" s="236" t="s">
        <v>152</v>
      </c>
      <c r="D103" s="9" t="s">
        <v>105</v>
      </c>
      <c r="E103" s="9" t="s">
        <v>360</v>
      </c>
      <c r="F103" s="15" t="s">
        <v>641</v>
      </c>
      <c r="G103" s="158">
        <v>0.5</v>
      </c>
      <c r="H103" s="119"/>
      <c r="I103" s="18"/>
      <c r="J103" s="2"/>
      <c r="K103" s="362"/>
      <c r="L103" s="158">
        <v>0.5</v>
      </c>
      <c r="M103" s="359"/>
      <c r="N103" s="49"/>
    </row>
    <row r="104" spans="1:13" ht="17.25" customHeight="1">
      <c r="A104" s="73" t="s">
        <v>161</v>
      </c>
      <c r="B104" s="55" t="s">
        <v>335</v>
      </c>
      <c r="C104" s="55" t="s">
        <v>149</v>
      </c>
      <c r="D104" s="55"/>
      <c r="E104" s="55"/>
      <c r="F104" s="55"/>
      <c r="G104" s="160">
        <f>G105+G123+G148</f>
        <v>100</v>
      </c>
      <c r="H104" s="119"/>
      <c r="I104" s="18"/>
      <c r="J104" s="2"/>
      <c r="K104" s="187"/>
      <c r="L104" s="160">
        <f>L105+L123+L148</f>
        <v>100</v>
      </c>
      <c r="M104" s="87"/>
    </row>
    <row r="105" spans="1:13" ht="17.25" customHeight="1" hidden="1">
      <c r="A105" s="219" t="s">
        <v>153</v>
      </c>
      <c r="B105" s="220" t="s">
        <v>335</v>
      </c>
      <c r="C105" s="221" t="s">
        <v>149</v>
      </c>
      <c r="D105" s="221" t="s">
        <v>147</v>
      </c>
      <c r="E105" s="221"/>
      <c r="F105" s="221"/>
      <c r="G105" s="222">
        <f>G106</f>
        <v>0</v>
      </c>
      <c r="H105" s="174" t="e">
        <f>#REF!</f>
        <v>#REF!</v>
      </c>
      <c r="I105" s="175" t="e">
        <f>G105+H105</f>
        <v>#REF!</v>
      </c>
      <c r="J105" s="2"/>
      <c r="K105" s="187"/>
      <c r="L105" s="222">
        <f>L106</f>
        <v>0</v>
      </c>
      <c r="M105" s="87"/>
    </row>
    <row r="106" spans="1:13" ht="19.5" customHeight="1" hidden="1">
      <c r="A106" s="223" t="s">
        <v>15</v>
      </c>
      <c r="B106" s="218" t="s">
        <v>335</v>
      </c>
      <c r="C106" s="215" t="s">
        <v>149</v>
      </c>
      <c r="D106" s="215" t="s">
        <v>147</v>
      </c>
      <c r="E106" s="215" t="s">
        <v>644</v>
      </c>
      <c r="F106" s="215"/>
      <c r="G106" s="216">
        <f>G107</f>
        <v>0</v>
      </c>
      <c r="H106" s="119"/>
      <c r="I106" s="18"/>
      <c r="J106" s="2"/>
      <c r="K106" s="187"/>
      <c r="L106" s="216">
        <f>L107</f>
        <v>0</v>
      </c>
      <c r="M106" s="87"/>
    </row>
    <row r="107" spans="1:13" ht="33" customHeight="1" hidden="1">
      <c r="A107" s="214" t="s">
        <v>16</v>
      </c>
      <c r="B107" s="218" t="s">
        <v>335</v>
      </c>
      <c r="C107" s="215" t="s">
        <v>149</v>
      </c>
      <c r="D107" s="215" t="s">
        <v>147</v>
      </c>
      <c r="E107" s="215" t="s">
        <v>20</v>
      </c>
      <c r="F107" s="215"/>
      <c r="G107" s="216">
        <f>G108+G113+G118</f>
        <v>0</v>
      </c>
      <c r="H107" s="119"/>
      <c r="I107" s="18"/>
      <c r="J107" s="2"/>
      <c r="K107" s="187"/>
      <c r="L107" s="216">
        <f>L108+L113+L118</f>
        <v>0</v>
      </c>
      <c r="M107" s="87"/>
    </row>
    <row r="108" spans="1:13" ht="23.25" customHeight="1" hidden="1">
      <c r="A108" s="217" t="s">
        <v>22</v>
      </c>
      <c r="B108" s="218" t="s">
        <v>335</v>
      </c>
      <c r="C108" s="215" t="s">
        <v>149</v>
      </c>
      <c r="D108" s="215" t="s">
        <v>147</v>
      </c>
      <c r="E108" s="215" t="s">
        <v>21</v>
      </c>
      <c r="F108" s="215"/>
      <c r="G108" s="216">
        <f>G109+G111</f>
        <v>0</v>
      </c>
      <c r="H108" s="119"/>
      <c r="I108" s="18"/>
      <c r="J108" s="2"/>
      <c r="K108" s="187"/>
      <c r="L108" s="216">
        <f>L109+L111</f>
        <v>0</v>
      </c>
      <c r="M108" s="87"/>
    </row>
    <row r="109" spans="1:13" ht="18.75" customHeight="1" hidden="1">
      <c r="A109" s="217" t="s">
        <v>642</v>
      </c>
      <c r="B109" s="218" t="s">
        <v>335</v>
      </c>
      <c r="C109" s="215" t="s">
        <v>149</v>
      </c>
      <c r="D109" s="215" t="s">
        <v>147</v>
      </c>
      <c r="E109" s="215" t="s">
        <v>21</v>
      </c>
      <c r="F109" s="215" t="s">
        <v>107</v>
      </c>
      <c r="G109" s="216">
        <f>G110</f>
        <v>0</v>
      </c>
      <c r="H109" s="119"/>
      <c r="I109" s="18"/>
      <c r="J109" s="2"/>
      <c r="K109" s="187"/>
      <c r="L109" s="216">
        <f>L110</f>
        <v>0</v>
      </c>
      <c r="M109" s="87"/>
    </row>
    <row r="110" spans="1:13" ht="36.75" customHeight="1" hidden="1">
      <c r="A110" s="214" t="s">
        <v>643</v>
      </c>
      <c r="B110" s="218" t="s">
        <v>335</v>
      </c>
      <c r="C110" s="215" t="s">
        <v>149</v>
      </c>
      <c r="D110" s="215" t="s">
        <v>147</v>
      </c>
      <c r="E110" s="215" t="s">
        <v>21</v>
      </c>
      <c r="F110" s="215" t="s">
        <v>641</v>
      </c>
      <c r="G110" s="216"/>
      <c r="H110" s="119"/>
      <c r="I110" s="18"/>
      <c r="J110" s="2"/>
      <c r="K110" s="187"/>
      <c r="L110" s="216"/>
      <c r="M110" s="87"/>
    </row>
    <row r="111" spans="1:13" ht="31.5" customHeight="1" hidden="1">
      <c r="A111" s="224" t="s">
        <v>19</v>
      </c>
      <c r="B111" s="218" t="s">
        <v>335</v>
      </c>
      <c r="C111" s="215" t="s">
        <v>149</v>
      </c>
      <c r="D111" s="215" t="s">
        <v>147</v>
      </c>
      <c r="E111" s="215" t="s">
        <v>21</v>
      </c>
      <c r="F111" s="215" t="s">
        <v>129</v>
      </c>
      <c r="G111" s="216">
        <f>G112</f>
        <v>0</v>
      </c>
      <c r="H111" s="119"/>
      <c r="I111" s="18"/>
      <c r="J111" s="2"/>
      <c r="K111" s="187"/>
      <c r="L111" s="216">
        <f>L112</f>
        <v>0</v>
      </c>
      <c r="M111" s="87"/>
    </row>
    <row r="112" spans="1:13" ht="18.75" customHeight="1" hidden="1">
      <c r="A112" s="214" t="s">
        <v>128</v>
      </c>
      <c r="B112" s="218" t="s">
        <v>335</v>
      </c>
      <c r="C112" s="215" t="s">
        <v>149</v>
      </c>
      <c r="D112" s="215" t="s">
        <v>147</v>
      </c>
      <c r="E112" s="215" t="s">
        <v>21</v>
      </c>
      <c r="F112" s="215" t="s">
        <v>18</v>
      </c>
      <c r="G112" s="216"/>
      <c r="H112" s="119"/>
      <c r="I112" s="18"/>
      <c r="J112" s="2"/>
      <c r="K112" s="187"/>
      <c r="L112" s="216"/>
      <c r="M112" s="87"/>
    </row>
    <row r="113" spans="1:13" ht="18.75" customHeight="1" hidden="1">
      <c r="A113" s="214" t="s">
        <v>24</v>
      </c>
      <c r="B113" s="218" t="s">
        <v>335</v>
      </c>
      <c r="C113" s="215" t="s">
        <v>149</v>
      </c>
      <c r="D113" s="215" t="s">
        <v>147</v>
      </c>
      <c r="E113" s="215" t="s">
        <v>23</v>
      </c>
      <c r="F113" s="215"/>
      <c r="G113" s="216">
        <f>G114+G116</f>
        <v>0</v>
      </c>
      <c r="H113" s="119"/>
      <c r="I113" s="18"/>
      <c r="J113" s="2"/>
      <c r="K113" s="187"/>
      <c r="L113" s="216">
        <f>L114+L116</f>
        <v>0</v>
      </c>
      <c r="M113" s="87"/>
    </row>
    <row r="114" spans="1:13" ht="18.75" customHeight="1" hidden="1">
      <c r="A114" s="217" t="s">
        <v>642</v>
      </c>
      <c r="B114" s="218" t="s">
        <v>335</v>
      </c>
      <c r="C114" s="215" t="s">
        <v>149</v>
      </c>
      <c r="D114" s="215" t="s">
        <v>147</v>
      </c>
      <c r="E114" s="215" t="s">
        <v>23</v>
      </c>
      <c r="F114" s="215" t="s">
        <v>107</v>
      </c>
      <c r="G114" s="216">
        <f>G115</f>
        <v>0</v>
      </c>
      <c r="H114" s="119"/>
      <c r="I114" s="18"/>
      <c r="J114" s="2"/>
      <c r="K114" s="187"/>
      <c r="L114" s="216">
        <f>L115</f>
        <v>0</v>
      </c>
      <c r="M114" s="87"/>
    </row>
    <row r="115" spans="1:13" ht="33.75" customHeight="1" hidden="1">
      <c r="A115" s="214" t="s">
        <v>643</v>
      </c>
      <c r="B115" s="218" t="s">
        <v>335</v>
      </c>
      <c r="C115" s="215" t="s">
        <v>149</v>
      </c>
      <c r="D115" s="215" t="s">
        <v>147</v>
      </c>
      <c r="E115" s="215" t="s">
        <v>23</v>
      </c>
      <c r="F115" s="215" t="s">
        <v>641</v>
      </c>
      <c r="G115" s="216"/>
      <c r="H115" s="119"/>
      <c r="I115" s="18"/>
      <c r="J115" s="2"/>
      <c r="K115" s="187"/>
      <c r="L115" s="216"/>
      <c r="M115" s="87"/>
    </row>
    <row r="116" spans="1:13" ht="33" customHeight="1" hidden="1">
      <c r="A116" s="224" t="s">
        <v>19</v>
      </c>
      <c r="B116" s="218" t="s">
        <v>335</v>
      </c>
      <c r="C116" s="215" t="s">
        <v>149</v>
      </c>
      <c r="D116" s="215" t="s">
        <v>147</v>
      </c>
      <c r="E116" s="215" t="s">
        <v>23</v>
      </c>
      <c r="F116" s="215" t="s">
        <v>129</v>
      </c>
      <c r="G116" s="216">
        <f>G117</f>
        <v>0</v>
      </c>
      <c r="H116" s="119"/>
      <c r="I116" s="18"/>
      <c r="J116" s="2"/>
      <c r="K116" s="187"/>
      <c r="L116" s="216">
        <f>L117</f>
        <v>0</v>
      </c>
      <c r="M116" s="87"/>
    </row>
    <row r="117" spans="1:13" ht="18.75" customHeight="1" hidden="1">
      <c r="A117" s="214" t="s">
        <v>128</v>
      </c>
      <c r="B117" s="218" t="s">
        <v>335</v>
      </c>
      <c r="C117" s="215" t="s">
        <v>149</v>
      </c>
      <c r="D117" s="215" t="s">
        <v>147</v>
      </c>
      <c r="E117" s="215" t="s">
        <v>23</v>
      </c>
      <c r="F117" s="215" t="s">
        <v>18</v>
      </c>
      <c r="G117" s="216"/>
      <c r="H117" s="119"/>
      <c r="I117" s="18"/>
      <c r="J117" s="2"/>
      <c r="K117" s="187"/>
      <c r="L117" s="216"/>
      <c r="M117" s="87"/>
    </row>
    <row r="118" spans="1:13" ht="18.75" customHeight="1" hidden="1">
      <c r="A118" s="214" t="s">
        <v>17</v>
      </c>
      <c r="B118" s="218" t="s">
        <v>335</v>
      </c>
      <c r="C118" s="215" t="s">
        <v>149</v>
      </c>
      <c r="D118" s="215" t="s">
        <v>147</v>
      </c>
      <c r="E118" s="215" t="s">
        <v>25</v>
      </c>
      <c r="F118" s="215"/>
      <c r="G118" s="216">
        <f>G119+G121</f>
        <v>0</v>
      </c>
      <c r="H118" s="119"/>
      <c r="I118" s="18"/>
      <c r="J118" s="2"/>
      <c r="K118" s="187"/>
      <c r="L118" s="216">
        <f>L119+L121</f>
        <v>0</v>
      </c>
      <c r="M118" s="87"/>
    </row>
    <row r="119" spans="1:13" ht="18.75" customHeight="1" hidden="1">
      <c r="A119" s="217" t="s">
        <v>642</v>
      </c>
      <c r="B119" s="218" t="s">
        <v>335</v>
      </c>
      <c r="C119" s="215" t="s">
        <v>149</v>
      </c>
      <c r="D119" s="215" t="s">
        <v>147</v>
      </c>
      <c r="E119" s="215" t="s">
        <v>25</v>
      </c>
      <c r="F119" s="215" t="s">
        <v>107</v>
      </c>
      <c r="G119" s="216">
        <f>G120</f>
        <v>0</v>
      </c>
      <c r="H119" s="119"/>
      <c r="I119" s="18"/>
      <c r="J119" s="2"/>
      <c r="K119" s="187"/>
      <c r="L119" s="216">
        <f>L120</f>
        <v>0</v>
      </c>
      <c r="M119" s="87"/>
    </row>
    <row r="120" spans="1:13" ht="33.75" customHeight="1" hidden="1">
      <c r="A120" s="214" t="s">
        <v>643</v>
      </c>
      <c r="B120" s="218" t="s">
        <v>335</v>
      </c>
      <c r="C120" s="215" t="s">
        <v>149</v>
      </c>
      <c r="D120" s="215" t="s">
        <v>147</v>
      </c>
      <c r="E120" s="215" t="s">
        <v>25</v>
      </c>
      <c r="F120" s="215" t="s">
        <v>641</v>
      </c>
      <c r="G120" s="216"/>
      <c r="H120" s="119"/>
      <c r="I120" s="18"/>
      <c r="J120" s="2"/>
      <c r="K120" s="187"/>
      <c r="L120" s="216"/>
      <c r="M120" s="87"/>
    </row>
    <row r="121" spans="1:13" ht="36.75" customHeight="1" hidden="1">
      <c r="A121" s="224" t="s">
        <v>19</v>
      </c>
      <c r="B121" s="218" t="s">
        <v>335</v>
      </c>
      <c r="C121" s="215" t="s">
        <v>149</v>
      </c>
      <c r="D121" s="215" t="s">
        <v>147</v>
      </c>
      <c r="E121" s="215" t="s">
        <v>25</v>
      </c>
      <c r="F121" s="215" t="s">
        <v>129</v>
      </c>
      <c r="G121" s="216">
        <f>G122</f>
        <v>0</v>
      </c>
      <c r="H121" s="119"/>
      <c r="I121" s="18"/>
      <c r="J121" s="2"/>
      <c r="K121" s="187"/>
      <c r="L121" s="216">
        <f>L122</f>
        <v>0</v>
      </c>
      <c r="M121" s="87"/>
    </row>
    <row r="122" spans="1:13" ht="18.75" customHeight="1" hidden="1">
      <c r="A122" s="214" t="s">
        <v>128</v>
      </c>
      <c r="B122" s="218" t="s">
        <v>335</v>
      </c>
      <c r="C122" s="215" t="s">
        <v>149</v>
      </c>
      <c r="D122" s="215" t="s">
        <v>147</v>
      </c>
      <c r="E122" s="215" t="s">
        <v>25</v>
      </c>
      <c r="F122" s="215" t="s">
        <v>18</v>
      </c>
      <c r="G122" s="216"/>
      <c r="H122" s="119"/>
      <c r="I122" s="18"/>
      <c r="J122" s="2"/>
      <c r="K122" s="187"/>
      <c r="L122" s="216"/>
      <c r="M122" s="87"/>
    </row>
    <row r="123" spans="1:13" ht="15.75" customHeight="1" hidden="1">
      <c r="A123" s="22" t="s">
        <v>154</v>
      </c>
      <c r="B123" s="54" t="s">
        <v>335</v>
      </c>
      <c r="C123" s="24" t="s">
        <v>149</v>
      </c>
      <c r="D123" s="24" t="s">
        <v>150</v>
      </c>
      <c r="E123" s="24"/>
      <c r="F123" s="24"/>
      <c r="G123" s="159">
        <f>G124</f>
        <v>0</v>
      </c>
      <c r="H123" s="99"/>
      <c r="I123" s="16" t="e">
        <f>#REF!+H123</f>
        <v>#REF!</v>
      </c>
      <c r="J123" s="2"/>
      <c r="K123" s="362"/>
      <c r="L123" s="159">
        <f>L124</f>
        <v>0</v>
      </c>
      <c r="M123" s="359"/>
    </row>
    <row r="124" spans="1:13" ht="51" customHeight="1" hidden="1">
      <c r="A124" s="25" t="s">
        <v>476</v>
      </c>
      <c r="B124" s="15" t="s">
        <v>335</v>
      </c>
      <c r="C124" s="9" t="s">
        <v>149</v>
      </c>
      <c r="D124" s="9" t="s">
        <v>150</v>
      </c>
      <c r="E124" s="9" t="s">
        <v>477</v>
      </c>
      <c r="F124" s="9"/>
      <c r="G124" s="158">
        <f>G125+G141</f>
        <v>0</v>
      </c>
      <c r="H124" s="99"/>
      <c r="I124" s="16"/>
      <c r="J124" s="2"/>
      <c r="K124" s="362"/>
      <c r="L124" s="158">
        <f>L125+L141</f>
        <v>0</v>
      </c>
      <c r="M124" s="359"/>
    </row>
    <row r="125" spans="1:13" ht="90" customHeight="1" hidden="1">
      <c r="A125" s="25" t="s">
        <v>563</v>
      </c>
      <c r="B125" s="15" t="s">
        <v>335</v>
      </c>
      <c r="C125" s="9" t="s">
        <v>149</v>
      </c>
      <c r="D125" s="9" t="s">
        <v>150</v>
      </c>
      <c r="E125" s="9" t="s">
        <v>561</v>
      </c>
      <c r="F125" s="9"/>
      <c r="G125" s="158">
        <f>G136</f>
        <v>0</v>
      </c>
      <c r="H125" s="99"/>
      <c r="I125" s="16"/>
      <c r="J125" s="2"/>
      <c r="K125" s="362"/>
      <c r="L125" s="158">
        <f>L136</f>
        <v>0</v>
      </c>
      <c r="M125" s="359"/>
    </row>
    <row r="126" spans="1:13" ht="15.75" customHeight="1" hidden="1">
      <c r="A126" s="75" t="s">
        <v>27</v>
      </c>
      <c r="B126" s="15" t="s">
        <v>335</v>
      </c>
      <c r="C126" s="9" t="s">
        <v>149</v>
      </c>
      <c r="D126" s="9" t="s">
        <v>150</v>
      </c>
      <c r="E126" s="9" t="s">
        <v>561</v>
      </c>
      <c r="F126" s="9"/>
      <c r="G126" s="158">
        <f>G136</f>
        <v>0</v>
      </c>
      <c r="H126" s="99"/>
      <c r="I126" s="16"/>
      <c r="J126" s="2"/>
      <c r="K126" s="362"/>
      <c r="L126" s="158">
        <f>L136</f>
        <v>0</v>
      </c>
      <c r="M126" s="359"/>
    </row>
    <row r="127" spans="1:13" ht="24.75" customHeight="1" hidden="1">
      <c r="A127" s="217" t="s">
        <v>642</v>
      </c>
      <c r="B127" s="218" t="s">
        <v>335</v>
      </c>
      <c r="C127" s="215" t="s">
        <v>149</v>
      </c>
      <c r="D127" s="215" t="s">
        <v>150</v>
      </c>
      <c r="E127" s="215" t="s">
        <v>26</v>
      </c>
      <c r="F127" s="215" t="s">
        <v>107</v>
      </c>
      <c r="G127" s="216">
        <f>G128</f>
        <v>0</v>
      </c>
      <c r="H127" s="99"/>
      <c r="I127" s="16"/>
      <c r="J127" s="2"/>
      <c r="K127" s="362"/>
      <c r="L127" s="216">
        <f>L128</f>
        <v>0</v>
      </c>
      <c r="M127" s="359"/>
    </row>
    <row r="128" spans="1:13" ht="30" customHeight="1" hidden="1">
      <c r="A128" s="214" t="s">
        <v>643</v>
      </c>
      <c r="B128" s="218" t="s">
        <v>335</v>
      </c>
      <c r="C128" s="215" t="s">
        <v>149</v>
      </c>
      <c r="D128" s="215" t="s">
        <v>150</v>
      </c>
      <c r="E128" s="215" t="s">
        <v>26</v>
      </c>
      <c r="F128" s="215" t="s">
        <v>641</v>
      </c>
      <c r="G128" s="216"/>
      <c r="H128" s="99"/>
      <c r="I128" s="16"/>
      <c r="J128" s="2"/>
      <c r="K128" s="362"/>
      <c r="L128" s="216"/>
      <c r="M128" s="359"/>
    </row>
    <row r="129" spans="1:13" ht="15.75" customHeight="1" hidden="1">
      <c r="A129" s="224" t="s">
        <v>19</v>
      </c>
      <c r="B129" s="218" t="s">
        <v>335</v>
      </c>
      <c r="C129" s="215" t="s">
        <v>149</v>
      </c>
      <c r="D129" s="215" t="s">
        <v>150</v>
      </c>
      <c r="E129" s="215" t="s">
        <v>26</v>
      </c>
      <c r="F129" s="215" t="s">
        <v>129</v>
      </c>
      <c r="G129" s="216">
        <f>G130</f>
        <v>0</v>
      </c>
      <c r="H129" s="99"/>
      <c r="I129" s="16"/>
      <c r="J129" s="2"/>
      <c r="K129" s="362"/>
      <c r="L129" s="216">
        <f>L130</f>
        <v>0</v>
      </c>
      <c r="M129" s="359"/>
    </row>
    <row r="130" spans="1:13" ht="15.75" customHeight="1" hidden="1">
      <c r="A130" s="214" t="s">
        <v>128</v>
      </c>
      <c r="B130" s="218" t="s">
        <v>335</v>
      </c>
      <c r="C130" s="215" t="s">
        <v>149</v>
      </c>
      <c r="D130" s="215" t="s">
        <v>150</v>
      </c>
      <c r="E130" s="215" t="s">
        <v>26</v>
      </c>
      <c r="F130" s="215" t="s">
        <v>18</v>
      </c>
      <c r="G130" s="216"/>
      <c r="H130" s="99"/>
      <c r="I130" s="16"/>
      <c r="J130" s="2"/>
      <c r="K130" s="362"/>
      <c r="L130" s="216"/>
      <c r="M130" s="359"/>
    </row>
    <row r="131" spans="1:13" ht="15.75" customHeight="1" hidden="1">
      <c r="A131" s="217" t="s">
        <v>29</v>
      </c>
      <c r="B131" s="218" t="s">
        <v>335</v>
      </c>
      <c r="C131" s="215" t="s">
        <v>149</v>
      </c>
      <c r="D131" s="215" t="s">
        <v>150</v>
      </c>
      <c r="E131" s="215" t="s">
        <v>28</v>
      </c>
      <c r="F131" s="215"/>
      <c r="G131" s="216">
        <f>G132+G134</f>
        <v>0</v>
      </c>
      <c r="H131" s="99"/>
      <c r="I131" s="16"/>
      <c r="J131" s="2"/>
      <c r="K131" s="362"/>
      <c r="L131" s="216">
        <f>L132+L134</f>
        <v>0</v>
      </c>
      <c r="M131" s="359"/>
    </row>
    <row r="132" spans="1:13" ht="15.75" customHeight="1" hidden="1">
      <c r="A132" s="217" t="s">
        <v>642</v>
      </c>
      <c r="B132" s="218" t="s">
        <v>335</v>
      </c>
      <c r="C132" s="215" t="s">
        <v>149</v>
      </c>
      <c r="D132" s="215" t="s">
        <v>150</v>
      </c>
      <c r="E132" s="215" t="s">
        <v>28</v>
      </c>
      <c r="F132" s="215" t="s">
        <v>107</v>
      </c>
      <c r="G132" s="216">
        <f>G133</f>
        <v>0</v>
      </c>
      <c r="H132" s="99"/>
      <c r="I132" s="16"/>
      <c r="J132" s="2"/>
      <c r="K132" s="362"/>
      <c r="L132" s="216">
        <f>L133</f>
        <v>0</v>
      </c>
      <c r="M132" s="359"/>
    </row>
    <row r="133" spans="1:13" ht="33.75" customHeight="1" hidden="1">
      <c r="A133" s="214" t="s">
        <v>643</v>
      </c>
      <c r="B133" s="218" t="s">
        <v>335</v>
      </c>
      <c r="C133" s="215" t="s">
        <v>149</v>
      </c>
      <c r="D133" s="215" t="s">
        <v>150</v>
      </c>
      <c r="E133" s="215" t="s">
        <v>28</v>
      </c>
      <c r="F133" s="215" t="s">
        <v>641</v>
      </c>
      <c r="G133" s="216"/>
      <c r="H133" s="99"/>
      <c r="I133" s="16"/>
      <c r="J133" s="2"/>
      <c r="K133" s="362"/>
      <c r="L133" s="216"/>
      <c r="M133" s="359"/>
    </row>
    <row r="134" spans="1:13" ht="15.75" customHeight="1" hidden="1">
      <c r="A134" s="224" t="s">
        <v>19</v>
      </c>
      <c r="B134" s="218" t="s">
        <v>335</v>
      </c>
      <c r="C134" s="215" t="s">
        <v>149</v>
      </c>
      <c r="D134" s="215" t="s">
        <v>150</v>
      </c>
      <c r="E134" s="215" t="s">
        <v>28</v>
      </c>
      <c r="F134" s="215" t="s">
        <v>129</v>
      </c>
      <c r="G134" s="216">
        <f>G135</f>
        <v>0</v>
      </c>
      <c r="H134" s="99"/>
      <c r="I134" s="16"/>
      <c r="J134" s="2"/>
      <c r="K134" s="362"/>
      <c r="L134" s="216">
        <f>L135</f>
        <v>0</v>
      </c>
      <c r="M134" s="359"/>
    </row>
    <row r="135" spans="1:13" ht="15.75" customHeight="1" hidden="1">
      <c r="A135" s="214" t="s">
        <v>128</v>
      </c>
      <c r="B135" s="218" t="s">
        <v>335</v>
      </c>
      <c r="C135" s="215" t="s">
        <v>149</v>
      </c>
      <c r="D135" s="215" t="s">
        <v>150</v>
      </c>
      <c r="E135" s="215" t="s">
        <v>28</v>
      </c>
      <c r="F135" s="215" t="s">
        <v>18</v>
      </c>
      <c r="G135" s="216"/>
      <c r="H135" s="99"/>
      <c r="I135" s="16"/>
      <c r="J135" s="2"/>
      <c r="K135" s="362"/>
      <c r="L135" s="216"/>
      <c r="M135" s="359"/>
    </row>
    <row r="136" spans="1:13" ht="97.5" customHeight="1" hidden="1">
      <c r="A136" s="25" t="s">
        <v>573</v>
      </c>
      <c r="B136" s="15" t="s">
        <v>335</v>
      </c>
      <c r="C136" s="9" t="s">
        <v>149</v>
      </c>
      <c r="D136" s="9" t="s">
        <v>150</v>
      </c>
      <c r="E136" s="9" t="s">
        <v>564</v>
      </c>
      <c r="F136" s="9"/>
      <c r="G136" s="158">
        <f>G137+G139</f>
        <v>0</v>
      </c>
      <c r="H136" s="99"/>
      <c r="I136" s="16"/>
      <c r="J136" s="2"/>
      <c r="K136" s="362"/>
      <c r="L136" s="158">
        <f>L137+L139</f>
        <v>0</v>
      </c>
      <c r="M136" s="359"/>
    </row>
    <row r="137" spans="1:13" ht="17.25" customHeight="1" hidden="1">
      <c r="A137" s="225" t="s">
        <v>642</v>
      </c>
      <c r="B137" s="15" t="s">
        <v>335</v>
      </c>
      <c r="C137" s="9" t="s">
        <v>149</v>
      </c>
      <c r="D137" s="9" t="s">
        <v>150</v>
      </c>
      <c r="E137" s="9" t="s">
        <v>564</v>
      </c>
      <c r="F137" s="9" t="s">
        <v>107</v>
      </c>
      <c r="G137" s="158">
        <f>G138</f>
        <v>0</v>
      </c>
      <c r="H137" s="99"/>
      <c r="I137" s="17"/>
      <c r="J137" s="2"/>
      <c r="K137" s="187"/>
      <c r="L137" s="158">
        <f>L138</f>
        <v>0</v>
      </c>
      <c r="M137" s="87"/>
    </row>
    <row r="138" spans="1:13" ht="37.5" customHeight="1" hidden="1">
      <c r="A138" s="213" t="s">
        <v>643</v>
      </c>
      <c r="B138" s="15" t="s">
        <v>335</v>
      </c>
      <c r="C138" s="9" t="s">
        <v>149</v>
      </c>
      <c r="D138" s="9" t="s">
        <v>150</v>
      </c>
      <c r="E138" s="9" t="s">
        <v>564</v>
      </c>
      <c r="F138" s="9" t="s">
        <v>641</v>
      </c>
      <c r="G138" s="158"/>
      <c r="H138" s="99"/>
      <c r="I138" s="17"/>
      <c r="J138" s="2"/>
      <c r="K138" s="187"/>
      <c r="L138" s="158"/>
      <c r="M138" s="87"/>
    </row>
    <row r="139" spans="1:13" ht="33.75" customHeight="1" hidden="1">
      <c r="A139" s="25" t="s">
        <v>19</v>
      </c>
      <c r="B139" s="15" t="s">
        <v>335</v>
      </c>
      <c r="C139" s="9" t="s">
        <v>149</v>
      </c>
      <c r="D139" s="9" t="s">
        <v>150</v>
      </c>
      <c r="E139" s="9" t="s">
        <v>564</v>
      </c>
      <c r="F139" s="9" t="s">
        <v>129</v>
      </c>
      <c r="G139" s="158">
        <f>G140</f>
        <v>0</v>
      </c>
      <c r="H139" s="99"/>
      <c r="I139" s="17"/>
      <c r="J139" s="2"/>
      <c r="K139" s="187"/>
      <c r="L139" s="158">
        <f>L140</f>
        <v>0</v>
      </c>
      <c r="M139" s="87"/>
    </row>
    <row r="140" spans="1:13" ht="18.75" customHeight="1" hidden="1">
      <c r="A140" s="25" t="s">
        <v>128</v>
      </c>
      <c r="B140" s="15" t="s">
        <v>335</v>
      </c>
      <c r="C140" s="9" t="s">
        <v>149</v>
      </c>
      <c r="D140" s="9" t="s">
        <v>150</v>
      </c>
      <c r="E140" s="9" t="s">
        <v>564</v>
      </c>
      <c r="F140" s="9" t="s">
        <v>18</v>
      </c>
      <c r="G140" s="158"/>
      <c r="H140" s="99"/>
      <c r="I140" s="17"/>
      <c r="J140" s="2"/>
      <c r="K140" s="187"/>
      <c r="L140" s="158"/>
      <c r="M140" s="87"/>
    </row>
    <row r="141" spans="1:13" s="171" customFormat="1" ht="55.5" customHeight="1" hidden="1">
      <c r="A141" s="25" t="s">
        <v>476</v>
      </c>
      <c r="B141" s="9" t="s">
        <v>335</v>
      </c>
      <c r="C141" s="9" t="s">
        <v>149</v>
      </c>
      <c r="D141" s="9" t="s">
        <v>150</v>
      </c>
      <c r="E141" s="9" t="s">
        <v>477</v>
      </c>
      <c r="F141" s="9"/>
      <c r="G141" s="162">
        <f>G142</f>
        <v>0</v>
      </c>
      <c r="H141" s="122"/>
      <c r="I141" s="11"/>
      <c r="J141" s="97"/>
      <c r="K141" s="363"/>
      <c r="L141" s="162">
        <f>L142</f>
        <v>0</v>
      </c>
      <c r="M141" s="360"/>
    </row>
    <row r="142" spans="1:13" ht="92.25" customHeight="1" hidden="1">
      <c r="A142" s="25" t="s">
        <v>565</v>
      </c>
      <c r="B142" s="9" t="s">
        <v>335</v>
      </c>
      <c r="C142" s="9" t="s">
        <v>149</v>
      </c>
      <c r="D142" s="9" t="s">
        <v>150</v>
      </c>
      <c r="E142" s="9" t="s">
        <v>566</v>
      </c>
      <c r="F142" s="9"/>
      <c r="G142" s="158">
        <f>G143</f>
        <v>0</v>
      </c>
      <c r="H142" s="99"/>
      <c r="I142" s="17"/>
      <c r="J142" s="2"/>
      <c r="K142" s="187"/>
      <c r="L142" s="158">
        <f>L143</f>
        <v>0</v>
      </c>
      <c r="M142" s="87"/>
    </row>
    <row r="143" spans="1:13" ht="93.75" customHeight="1" hidden="1">
      <c r="A143" s="25" t="s">
        <v>572</v>
      </c>
      <c r="B143" s="9" t="s">
        <v>335</v>
      </c>
      <c r="C143" s="9" t="s">
        <v>149</v>
      </c>
      <c r="D143" s="9" t="s">
        <v>150</v>
      </c>
      <c r="E143" s="9" t="s">
        <v>567</v>
      </c>
      <c r="F143" s="9"/>
      <c r="G143" s="158">
        <f>G144+G146</f>
        <v>0</v>
      </c>
      <c r="H143" s="99"/>
      <c r="I143" s="17"/>
      <c r="J143" s="2"/>
      <c r="K143" s="187"/>
      <c r="L143" s="158">
        <f>L144+L146</f>
        <v>0</v>
      </c>
      <c r="M143" s="87"/>
    </row>
    <row r="144" spans="1:13" ht="17.25" customHeight="1" hidden="1">
      <c r="A144" s="75" t="s">
        <v>642</v>
      </c>
      <c r="B144" s="9" t="s">
        <v>335</v>
      </c>
      <c r="C144" s="9" t="s">
        <v>149</v>
      </c>
      <c r="D144" s="9" t="s">
        <v>150</v>
      </c>
      <c r="E144" s="9" t="s">
        <v>567</v>
      </c>
      <c r="F144" s="9" t="s">
        <v>107</v>
      </c>
      <c r="G144" s="158">
        <f>G145</f>
        <v>0</v>
      </c>
      <c r="H144" s="99"/>
      <c r="I144" s="17"/>
      <c r="J144" s="2"/>
      <c r="K144" s="187"/>
      <c r="L144" s="158">
        <f>L145</f>
        <v>0</v>
      </c>
      <c r="M144" s="87"/>
    </row>
    <row r="145" spans="1:13" ht="38.25" customHeight="1" hidden="1">
      <c r="A145" s="25" t="s">
        <v>643</v>
      </c>
      <c r="B145" s="9" t="s">
        <v>335</v>
      </c>
      <c r="C145" s="9" t="s">
        <v>149</v>
      </c>
      <c r="D145" s="9" t="s">
        <v>150</v>
      </c>
      <c r="E145" s="9" t="s">
        <v>567</v>
      </c>
      <c r="F145" s="9" t="s">
        <v>641</v>
      </c>
      <c r="G145" s="158"/>
      <c r="H145" s="99"/>
      <c r="I145" s="17"/>
      <c r="J145" s="2"/>
      <c r="K145" s="187"/>
      <c r="L145" s="158"/>
      <c r="M145" s="87"/>
    </row>
    <row r="146" spans="1:13" ht="33.75" customHeight="1" hidden="1">
      <c r="A146" s="170" t="s">
        <v>19</v>
      </c>
      <c r="B146" s="9" t="s">
        <v>335</v>
      </c>
      <c r="C146" s="9" t="s">
        <v>149</v>
      </c>
      <c r="D146" s="9" t="s">
        <v>150</v>
      </c>
      <c r="E146" s="9" t="s">
        <v>567</v>
      </c>
      <c r="F146" s="9" t="s">
        <v>129</v>
      </c>
      <c r="G146" s="158">
        <f>G147</f>
        <v>0</v>
      </c>
      <c r="H146" s="99"/>
      <c r="I146" s="17"/>
      <c r="J146" s="2"/>
      <c r="K146" s="187"/>
      <c r="L146" s="158">
        <f>L147</f>
        <v>0</v>
      </c>
      <c r="M146" s="87"/>
    </row>
    <row r="147" spans="1:13" ht="23.25" customHeight="1" hidden="1">
      <c r="A147" s="25" t="s">
        <v>128</v>
      </c>
      <c r="B147" s="9" t="s">
        <v>335</v>
      </c>
      <c r="C147" s="9" t="s">
        <v>149</v>
      </c>
      <c r="D147" s="9" t="s">
        <v>150</v>
      </c>
      <c r="E147" s="9" t="s">
        <v>567</v>
      </c>
      <c r="F147" s="9" t="s">
        <v>18</v>
      </c>
      <c r="G147" s="158"/>
      <c r="H147" s="99"/>
      <c r="I147" s="17"/>
      <c r="J147" s="2"/>
      <c r="K147" s="187"/>
      <c r="L147" s="158"/>
      <c r="M147" s="87"/>
    </row>
    <row r="148" spans="1:13" ht="20.25" customHeight="1">
      <c r="A148" s="76" t="s">
        <v>207</v>
      </c>
      <c r="B148" s="54" t="s">
        <v>335</v>
      </c>
      <c r="C148" s="24" t="s">
        <v>149</v>
      </c>
      <c r="D148" s="24" t="s">
        <v>151</v>
      </c>
      <c r="E148" s="24"/>
      <c r="F148" s="24"/>
      <c r="G148" s="159">
        <f>G149</f>
        <v>100</v>
      </c>
      <c r="H148" s="99"/>
      <c r="I148" s="17"/>
      <c r="J148" s="2"/>
      <c r="K148" s="187"/>
      <c r="L148" s="159">
        <f>L149</f>
        <v>100</v>
      </c>
      <c r="M148" s="87"/>
    </row>
    <row r="149" spans="1:13" ht="45" customHeight="1">
      <c r="A149" s="25" t="s">
        <v>476</v>
      </c>
      <c r="B149" s="15" t="s">
        <v>335</v>
      </c>
      <c r="C149" s="9" t="s">
        <v>149</v>
      </c>
      <c r="D149" s="9" t="s">
        <v>151</v>
      </c>
      <c r="E149" s="9" t="s">
        <v>477</v>
      </c>
      <c r="F149" s="9"/>
      <c r="G149" s="158">
        <f>G150</f>
        <v>100</v>
      </c>
      <c r="H149" s="99"/>
      <c r="I149" s="17"/>
      <c r="J149" s="2"/>
      <c r="K149" s="187"/>
      <c r="L149" s="158">
        <f>L150</f>
        <v>100</v>
      </c>
      <c r="M149" s="87"/>
    </row>
    <row r="150" spans="1:13" ht="81.75" customHeight="1">
      <c r="A150" s="25" t="s">
        <v>590</v>
      </c>
      <c r="B150" s="15" t="s">
        <v>335</v>
      </c>
      <c r="C150" s="9" t="s">
        <v>149</v>
      </c>
      <c r="D150" s="9" t="s">
        <v>151</v>
      </c>
      <c r="E150" s="9" t="s">
        <v>574</v>
      </c>
      <c r="F150" s="9"/>
      <c r="G150" s="158">
        <f>G151+G157+G162+G167+G172+G177</f>
        <v>100</v>
      </c>
      <c r="H150" s="99"/>
      <c r="I150" s="17"/>
      <c r="J150" s="2"/>
      <c r="K150" s="187"/>
      <c r="L150" s="158">
        <f>L151+L157+L162+L167+L172+L177</f>
        <v>100</v>
      </c>
      <c r="M150" s="87"/>
    </row>
    <row r="151" spans="1:13" ht="100.5" customHeight="1" hidden="1">
      <c r="A151" s="25" t="s">
        <v>486</v>
      </c>
      <c r="B151" s="15" t="s">
        <v>335</v>
      </c>
      <c r="C151" s="9" t="s">
        <v>149</v>
      </c>
      <c r="D151" s="9" t="s">
        <v>151</v>
      </c>
      <c r="E151" s="9" t="s">
        <v>263</v>
      </c>
      <c r="F151" s="9"/>
      <c r="G151" s="158">
        <f>G152+G154</f>
        <v>0</v>
      </c>
      <c r="H151" s="99"/>
      <c r="I151" s="17"/>
      <c r="J151" s="2"/>
      <c r="K151" s="187"/>
      <c r="L151" s="158">
        <f>L152+L154</f>
        <v>0</v>
      </c>
      <c r="M151" s="87"/>
    </row>
    <row r="152" spans="1:13" ht="20.25" customHeight="1" hidden="1">
      <c r="A152" s="225" t="s">
        <v>642</v>
      </c>
      <c r="B152" s="15" t="s">
        <v>335</v>
      </c>
      <c r="C152" s="9" t="s">
        <v>149</v>
      </c>
      <c r="D152" s="9" t="s">
        <v>151</v>
      </c>
      <c r="E152" s="9" t="s">
        <v>263</v>
      </c>
      <c r="F152" s="9" t="s">
        <v>107</v>
      </c>
      <c r="G152" s="158">
        <f>G153</f>
        <v>0</v>
      </c>
      <c r="H152" s="99"/>
      <c r="I152" s="17"/>
      <c r="J152" s="2"/>
      <c r="K152" s="187"/>
      <c r="L152" s="158">
        <f>L153</f>
        <v>0</v>
      </c>
      <c r="M152" s="87"/>
    </row>
    <row r="153" spans="1:13" ht="34.5" customHeight="1" hidden="1">
      <c r="A153" s="213" t="s">
        <v>643</v>
      </c>
      <c r="B153" s="15" t="s">
        <v>335</v>
      </c>
      <c r="C153" s="9" t="s">
        <v>149</v>
      </c>
      <c r="D153" s="9" t="s">
        <v>151</v>
      </c>
      <c r="E153" s="9" t="s">
        <v>263</v>
      </c>
      <c r="F153" s="9" t="s">
        <v>641</v>
      </c>
      <c r="G153" s="158"/>
      <c r="H153" s="99"/>
      <c r="I153" s="17"/>
      <c r="J153" s="2"/>
      <c r="K153" s="187"/>
      <c r="L153" s="158"/>
      <c r="M153" s="87"/>
    </row>
    <row r="154" spans="1:13" ht="32.25" customHeight="1" hidden="1">
      <c r="A154" s="239" t="s">
        <v>19</v>
      </c>
      <c r="B154" s="15" t="s">
        <v>335</v>
      </c>
      <c r="C154" s="9" t="s">
        <v>149</v>
      </c>
      <c r="D154" s="9" t="s">
        <v>151</v>
      </c>
      <c r="E154" s="9" t="s">
        <v>481</v>
      </c>
      <c r="F154" s="9" t="s">
        <v>129</v>
      </c>
      <c r="G154" s="158">
        <f>G155</f>
        <v>0</v>
      </c>
      <c r="H154" s="99"/>
      <c r="I154" s="17"/>
      <c r="J154" s="2"/>
      <c r="K154" s="187"/>
      <c r="L154" s="158">
        <f>L155</f>
        <v>0</v>
      </c>
      <c r="M154" s="87"/>
    </row>
    <row r="155" spans="1:13" ht="20.25" customHeight="1" hidden="1">
      <c r="A155" s="213" t="s">
        <v>128</v>
      </c>
      <c r="B155" s="15" t="s">
        <v>335</v>
      </c>
      <c r="C155" s="9" t="s">
        <v>149</v>
      </c>
      <c r="D155" s="9" t="s">
        <v>151</v>
      </c>
      <c r="E155" s="9" t="s">
        <v>481</v>
      </c>
      <c r="F155" s="9" t="s">
        <v>18</v>
      </c>
      <c r="G155" s="158"/>
      <c r="H155" s="99"/>
      <c r="I155" s="17"/>
      <c r="J155" s="2"/>
      <c r="K155" s="187"/>
      <c r="L155" s="158"/>
      <c r="M155" s="87"/>
    </row>
    <row r="156" spans="1:13" ht="59.25" customHeight="1">
      <c r="A156" s="178" t="s">
        <v>141</v>
      </c>
      <c r="B156" s="179" t="s">
        <v>771</v>
      </c>
      <c r="C156" s="178" t="s">
        <v>142</v>
      </c>
      <c r="D156" s="178" t="s">
        <v>163</v>
      </c>
      <c r="E156" s="179" t="s">
        <v>144</v>
      </c>
      <c r="F156" s="179" t="s">
        <v>145</v>
      </c>
      <c r="G156" s="178" t="s">
        <v>146</v>
      </c>
      <c r="H156" s="99"/>
      <c r="I156" s="17"/>
      <c r="J156" s="2"/>
      <c r="K156" s="187"/>
      <c r="L156" s="178" t="s">
        <v>146</v>
      </c>
      <c r="M156" s="87"/>
    </row>
    <row r="157" spans="1:13" ht="98.25" customHeight="1">
      <c r="A157" s="213" t="s">
        <v>0</v>
      </c>
      <c r="B157" s="15" t="s">
        <v>335</v>
      </c>
      <c r="C157" s="9" t="s">
        <v>149</v>
      </c>
      <c r="D157" s="9" t="s">
        <v>151</v>
      </c>
      <c r="E157" s="9" t="s">
        <v>264</v>
      </c>
      <c r="F157" s="9"/>
      <c r="G157" s="158">
        <f>G158+G160</f>
        <v>10</v>
      </c>
      <c r="H157" s="99"/>
      <c r="I157" s="17"/>
      <c r="J157" s="2"/>
      <c r="K157" s="187"/>
      <c r="L157" s="158">
        <f>L158+L160</f>
        <v>10</v>
      </c>
      <c r="M157" s="87"/>
    </row>
    <row r="158" spans="1:13" ht="20.25" customHeight="1">
      <c r="A158" s="225" t="s">
        <v>642</v>
      </c>
      <c r="B158" s="15" t="s">
        <v>335</v>
      </c>
      <c r="C158" s="9" t="s">
        <v>149</v>
      </c>
      <c r="D158" s="9" t="s">
        <v>151</v>
      </c>
      <c r="E158" s="9" t="s">
        <v>264</v>
      </c>
      <c r="F158" s="9" t="s">
        <v>107</v>
      </c>
      <c r="G158" s="158">
        <f>G159</f>
        <v>10</v>
      </c>
      <c r="H158" s="99"/>
      <c r="I158" s="17"/>
      <c r="J158" s="2"/>
      <c r="K158" s="187"/>
      <c r="L158" s="158">
        <f>L159</f>
        <v>10</v>
      </c>
      <c r="M158" s="87"/>
    </row>
    <row r="159" spans="1:13" ht="36" customHeight="1" hidden="1">
      <c r="A159" s="213" t="s">
        <v>643</v>
      </c>
      <c r="B159" s="15" t="s">
        <v>335</v>
      </c>
      <c r="C159" s="9" t="s">
        <v>149</v>
      </c>
      <c r="D159" s="9" t="s">
        <v>151</v>
      </c>
      <c r="E159" s="9" t="s">
        <v>264</v>
      </c>
      <c r="F159" s="9" t="s">
        <v>641</v>
      </c>
      <c r="G159" s="158">
        <v>10</v>
      </c>
      <c r="H159" s="99"/>
      <c r="I159" s="17"/>
      <c r="J159" s="2"/>
      <c r="K159" s="187"/>
      <c r="L159" s="158">
        <v>10</v>
      </c>
      <c r="M159" s="87"/>
    </row>
    <row r="160" spans="1:13" ht="34.5" customHeight="1" hidden="1">
      <c r="A160" s="239" t="s">
        <v>19</v>
      </c>
      <c r="B160" s="15" t="s">
        <v>335</v>
      </c>
      <c r="C160" s="9" t="s">
        <v>149</v>
      </c>
      <c r="D160" s="9" t="s">
        <v>151</v>
      </c>
      <c r="E160" s="9" t="s">
        <v>482</v>
      </c>
      <c r="F160" s="9" t="s">
        <v>129</v>
      </c>
      <c r="G160" s="158">
        <f>G161</f>
        <v>0</v>
      </c>
      <c r="H160" s="99"/>
      <c r="I160" s="17"/>
      <c r="J160" s="2"/>
      <c r="K160" s="187"/>
      <c r="L160" s="158">
        <f>L161</f>
        <v>0</v>
      </c>
      <c r="M160" s="87"/>
    </row>
    <row r="161" spans="1:13" ht="20.25" customHeight="1" hidden="1">
      <c r="A161" s="213" t="s">
        <v>128</v>
      </c>
      <c r="B161" s="15" t="s">
        <v>335</v>
      </c>
      <c r="C161" s="9" t="s">
        <v>149</v>
      </c>
      <c r="D161" s="9" t="s">
        <v>151</v>
      </c>
      <c r="E161" s="9" t="s">
        <v>482</v>
      </c>
      <c r="F161" s="9" t="s">
        <v>18</v>
      </c>
      <c r="G161" s="158"/>
      <c r="H161" s="99"/>
      <c r="I161" s="17"/>
      <c r="J161" s="2"/>
      <c r="K161" s="187"/>
      <c r="L161" s="158"/>
      <c r="M161" s="87"/>
    </row>
    <row r="162" spans="1:13" ht="101.25" customHeight="1" hidden="1">
      <c r="A162" s="25" t="s">
        <v>2</v>
      </c>
      <c r="B162" s="15" t="s">
        <v>335</v>
      </c>
      <c r="C162" s="9" t="s">
        <v>149</v>
      </c>
      <c r="D162" s="9" t="s">
        <v>151</v>
      </c>
      <c r="E162" s="9" t="s">
        <v>265</v>
      </c>
      <c r="F162" s="9"/>
      <c r="G162" s="158">
        <f>G163+G165</f>
        <v>0</v>
      </c>
      <c r="H162" s="99"/>
      <c r="I162" s="17"/>
      <c r="J162" s="2"/>
      <c r="K162" s="187"/>
      <c r="L162" s="158">
        <f>L163+L165</f>
        <v>0</v>
      </c>
      <c r="M162" s="87"/>
    </row>
    <row r="163" spans="1:13" ht="20.25" customHeight="1" hidden="1">
      <c r="A163" s="225" t="s">
        <v>642</v>
      </c>
      <c r="B163" s="15" t="s">
        <v>335</v>
      </c>
      <c r="C163" s="9" t="s">
        <v>149</v>
      </c>
      <c r="D163" s="9" t="s">
        <v>151</v>
      </c>
      <c r="E163" s="9" t="s">
        <v>265</v>
      </c>
      <c r="F163" s="9" t="s">
        <v>107</v>
      </c>
      <c r="G163" s="158">
        <v>0</v>
      </c>
      <c r="H163" s="99"/>
      <c r="I163" s="17"/>
      <c r="J163" s="2"/>
      <c r="K163" s="187"/>
      <c r="L163" s="158">
        <v>0</v>
      </c>
      <c r="M163" s="87"/>
    </row>
    <row r="164" spans="1:13" ht="34.5" customHeight="1" hidden="1">
      <c r="A164" s="213" t="s">
        <v>643</v>
      </c>
      <c r="B164" s="15" t="s">
        <v>335</v>
      </c>
      <c r="C164" s="9" t="s">
        <v>149</v>
      </c>
      <c r="D164" s="9" t="s">
        <v>151</v>
      </c>
      <c r="E164" s="9" t="s">
        <v>265</v>
      </c>
      <c r="F164" s="9" t="s">
        <v>641</v>
      </c>
      <c r="G164" s="158">
        <v>10</v>
      </c>
      <c r="H164" s="99"/>
      <c r="I164" s="17"/>
      <c r="J164" s="2"/>
      <c r="K164" s="187"/>
      <c r="L164" s="158">
        <v>10</v>
      </c>
      <c r="M164" s="87"/>
    </row>
    <row r="165" spans="1:13" ht="31.5" customHeight="1" hidden="1">
      <c r="A165" s="239" t="s">
        <v>19</v>
      </c>
      <c r="B165" s="15" t="s">
        <v>335</v>
      </c>
      <c r="C165" s="9" t="s">
        <v>149</v>
      </c>
      <c r="D165" s="9" t="s">
        <v>151</v>
      </c>
      <c r="E165" s="9" t="s">
        <v>483</v>
      </c>
      <c r="F165" s="9" t="s">
        <v>129</v>
      </c>
      <c r="G165" s="158">
        <f>G166</f>
        <v>0</v>
      </c>
      <c r="H165" s="99"/>
      <c r="I165" s="17"/>
      <c r="J165" s="2"/>
      <c r="K165" s="187"/>
      <c r="L165" s="158">
        <f>L166</f>
        <v>0</v>
      </c>
      <c r="M165" s="87"/>
    </row>
    <row r="166" spans="1:13" ht="20.25" customHeight="1" hidden="1">
      <c r="A166" s="213" t="s">
        <v>128</v>
      </c>
      <c r="B166" s="15" t="s">
        <v>335</v>
      </c>
      <c r="C166" s="9" t="s">
        <v>149</v>
      </c>
      <c r="D166" s="9" t="s">
        <v>151</v>
      </c>
      <c r="E166" s="9" t="s">
        <v>483</v>
      </c>
      <c r="F166" s="9" t="s">
        <v>18</v>
      </c>
      <c r="G166" s="158"/>
      <c r="H166" s="99"/>
      <c r="I166" s="17"/>
      <c r="J166" s="2"/>
      <c r="K166" s="187"/>
      <c r="L166" s="158"/>
      <c r="M166" s="87"/>
    </row>
    <row r="167" spans="1:13" ht="76.5" customHeight="1">
      <c r="A167" s="213" t="s">
        <v>3</v>
      </c>
      <c r="B167" s="15" t="s">
        <v>335</v>
      </c>
      <c r="C167" s="9" t="s">
        <v>149</v>
      </c>
      <c r="D167" s="9" t="s">
        <v>151</v>
      </c>
      <c r="E167" s="9" t="s">
        <v>266</v>
      </c>
      <c r="F167" s="9"/>
      <c r="G167" s="162">
        <f>G168</f>
        <v>25</v>
      </c>
      <c r="H167" s="99"/>
      <c r="I167" s="17"/>
      <c r="J167" s="2"/>
      <c r="K167" s="187"/>
      <c r="L167" s="162">
        <f>L168</f>
        <v>25</v>
      </c>
      <c r="M167" s="87"/>
    </row>
    <row r="168" spans="1:13" ht="17.25" customHeight="1">
      <c r="A168" s="225" t="s">
        <v>642</v>
      </c>
      <c r="B168" s="15" t="s">
        <v>335</v>
      </c>
      <c r="C168" s="9" t="s">
        <v>149</v>
      </c>
      <c r="D168" s="9" t="s">
        <v>151</v>
      </c>
      <c r="E168" s="9" t="s">
        <v>266</v>
      </c>
      <c r="F168" s="9" t="s">
        <v>107</v>
      </c>
      <c r="G168" s="158">
        <f>G169</f>
        <v>25</v>
      </c>
      <c r="H168" s="99"/>
      <c r="I168" s="17"/>
      <c r="J168" s="2"/>
      <c r="K168" s="187"/>
      <c r="L168" s="158">
        <f>L169</f>
        <v>25</v>
      </c>
      <c r="M168" s="87"/>
    </row>
    <row r="169" spans="1:13" ht="31.5" customHeight="1" hidden="1">
      <c r="A169" s="213" t="s">
        <v>643</v>
      </c>
      <c r="B169" s="15" t="s">
        <v>335</v>
      </c>
      <c r="C169" s="9" t="s">
        <v>149</v>
      </c>
      <c r="D169" s="9" t="s">
        <v>151</v>
      </c>
      <c r="E169" s="9" t="s">
        <v>266</v>
      </c>
      <c r="F169" s="9" t="s">
        <v>641</v>
      </c>
      <c r="G169" s="158">
        <v>25</v>
      </c>
      <c r="H169" s="99"/>
      <c r="I169" s="17"/>
      <c r="J169" s="2"/>
      <c r="K169" s="187"/>
      <c r="L169" s="158">
        <v>25</v>
      </c>
      <c r="M169" s="87"/>
    </row>
    <row r="170" spans="1:13" ht="66" customHeight="1" hidden="1">
      <c r="A170" s="239" t="s">
        <v>19</v>
      </c>
      <c r="B170" s="15" t="s">
        <v>335</v>
      </c>
      <c r="C170" s="9" t="s">
        <v>149</v>
      </c>
      <c r="D170" s="9" t="s">
        <v>151</v>
      </c>
      <c r="E170" s="9" t="s">
        <v>484</v>
      </c>
      <c r="F170" s="9" t="s">
        <v>129</v>
      </c>
      <c r="G170" s="158">
        <f>G171</f>
        <v>0</v>
      </c>
      <c r="H170" s="99"/>
      <c r="I170" s="17"/>
      <c r="J170" s="2"/>
      <c r="K170" s="187"/>
      <c r="L170" s="158">
        <f>L171</f>
        <v>0</v>
      </c>
      <c r="M170" s="87"/>
    </row>
    <row r="171" spans="1:13" ht="38.25" customHeight="1" hidden="1">
      <c r="A171" s="213" t="s">
        <v>128</v>
      </c>
      <c r="B171" s="15" t="s">
        <v>335</v>
      </c>
      <c r="C171" s="9" t="s">
        <v>149</v>
      </c>
      <c r="D171" s="9" t="s">
        <v>151</v>
      </c>
      <c r="E171" s="9" t="s">
        <v>484</v>
      </c>
      <c r="F171" s="9" t="s">
        <v>18</v>
      </c>
      <c r="G171" s="158"/>
      <c r="H171" s="99"/>
      <c r="I171" s="17"/>
      <c r="J171" s="2"/>
      <c r="K171" s="187"/>
      <c r="L171" s="158"/>
      <c r="M171" s="87"/>
    </row>
    <row r="172" spans="1:13" ht="75.75" customHeight="1">
      <c r="A172" s="213" t="s">
        <v>358</v>
      </c>
      <c r="B172" s="15" t="s">
        <v>335</v>
      </c>
      <c r="C172" s="9" t="s">
        <v>149</v>
      </c>
      <c r="D172" s="9" t="s">
        <v>151</v>
      </c>
      <c r="E172" s="9" t="s">
        <v>267</v>
      </c>
      <c r="F172" s="9"/>
      <c r="G172" s="158">
        <f>G173</f>
        <v>50</v>
      </c>
      <c r="H172" s="99"/>
      <c r="I172" s="17"/>
      <c r="J172" s="2"/>
      <c r="K172" s="187"/>
      <c r="L172" s="158">
        <f>L173</f>
        <v>50</v>
      </c>
      <c r="M172" s="87"/>
    </row>
    <row r="173" spans="1:13" ht="20.25" customHeight="1">
      <c r="A173" s="225" t="s">
        <v>642</v>
      </c>
      <c r="B173" s="15" t="s">
        <v>335</v>
      </c>
      <c r="C173" s="9" t="s">
        <v>149</v>
      </c>
      <c r="D173" s="9" t="s">
        <v>151</v>
      </c>
      <c r="E173" s="9" t="s">
        <v>267</v>
      </c>
      <c r="F173" s="9" t="s">
        <v>107</v>
      </c>
      <c r="G173" s="158">
        <f>G174</f>
        <v>50</v>
      </c>
      <c r="H173" s="99"/>
      <c r="I173" s="17"/>
      <c r="J173" s="2"/>
      <c r="K173" s="187"/>
      <c r="L173" s="158">
        <f>L174</f>
        <v>50</v>
      </c>
      <c r="M173" s="87"/>
    </row>
    <row r="174" spans="1:13" ht="32.25" customHeight="1" hidden="1">
      <c r="A174" s="213" t="s">
        <v>643</v>
      </c>
      <c r="B174" s="15" t="s">
        <v>335</v>
      </c>
      <c r="C174" s="9" t="s">
        <v>149</v>
      </c>
      <c r="D174" s="9" t="s">
        <v>151</v>
      </c>
      <c r="E174" s="9" t="s">
        <v>267</v>
      </c>
      <c r="F174" s="9" t="s">
        <v>641</v>
      </c>
      <c r="G174" s="158">
        <v>50</v>
      </c>
      <c r="H174" s="99"/>
      <c r="I174" s="17"/>
      <c r="J174" s="2"/>
      <c r="K174" s="187"/>
      <c r="L174" s="158">
        <v>50</v>
      </c>
      <c r="M174" s="87"/>
    </row>
    <row r="175" spans="1:13" ht="39" customHeight="1" hidden="1">
      <c r="A175" s="239" t="s">
        <v>19</v>
      </c>
      <c r="B175" s="15" t="s">
        <v>335</v>
      </c>
      <c r="C175" s="9" t="s">
        <v>149</v>
      </c>
      <c r="D175" s="9" t="s">
        <v>151</v>
      </c>
      <c r="E175" s="9" t="s">
        <v>267</v>
      </c>
      <c r="F175" s="9" t="s">
        <v>129</v>
      </c>
      <c r="G175" s="159"/>
      <c r="H175" s="99"/>
      <c r="I175" s="17"/>
      <c r="J175" s="2"/>
      <c r="K175" s="187"/>
      <c r="L175" s="159"/>
      <c r="M175" s="87"/>
    </row>
    <row r="176" spans="1:13" ht="24" customHeight="1" hidden="1">
      <c r="A176" s="213" t="s">
        <v>128</v>
      </c>
      <c r="B176" s="15" t="s">
        <v>335</v>
      </c>
      <c r="C176" s="9" t="s">
        <v>149</v>
      </c>
      <c r="D176" s="9" t="s">
        <v>151</v>
      </c>
      <c r="E176" s="9" t="s">
        <v>267</v>
      </c>
      <c r="F176" s="9" t="s">
        <v>18</v>
      </c>
      <c r="G176" s="158"/>
      <c r="H176" s="99"/>
      <c r="I176" s="17"/>
      <c r="J176" s="2"/>
      <c r="K176" s="187"/>
      <c r="L176" s="158"/>
      <c r="M176" s="87"/>
    </row>
    <row r="177" spans="1:13" ht="94.5" customHeight="1">
      <c r="A177" s="213" t="s">
        <v>262</v>
      </c>
      <c r="B177" s="15" t="s">
        <v>335</v>
      </c>
      <c r="C177" s="9" t="s">
        <v>149</v>
      </c>
      <c r="D177" s="9" t="s">
        <v>151</v>
      </c>
      <c r="E177" s="9" t="s">
        <v>359</v>
      </c>
      <c r="F177" s="9"/>
      <c r="G177" s="158">
        <f>G178</f>
        <v>15</v>
      </c>
      <c r="H177" s="99"/>
      <c r="I177" s="17"/>
      <c r="J177" s="2"/>
      <c r="K177" s="187"/>
      <c r="L177" s="158">
        <f>L178</f>
        <v>15</v>
      </c>
      <c r="M177" s="87"/>
    </row>
    <row r="178" spans="1:13" ht="15" customHeight="1">
      <c r="A178" s="225" t="s">
        <v>642</v>
      </c>
      <c r="B178" s="15" t="s">
        <v>335</v>
      </c>
      <c r="C178" s="9" t="s">
        <v>149</v>
      </c>
      <c r="D178" s="9" t="s">
        <v>151</v>
      </c>
      <c r="E178" s="9" t="s">
        <v>359</v>
      </c>
      <c r="F178" s="9" t="s">
        <v>107</v>
      </c>
      <c r="G178" s="182">
        <v>15</v>
      </c>
      <c r="H178" s="99"/>
      <c r="I178" s="17"/>
      <c r="J178" s="2"/>
      <c r="K178" s="187"/>
      <c r="L178" s="182">
        <v>15</v>
      </c>
      <c r="M178" s="87"/>
    </row>
    <row r="179" spans="1:13" ht="28.5" customHeight="1" hidden="1">
      <c r="A179" s="213" t="s">
        <v>643</v>
      </c>
      <c r="B179" s="15" t="s">
        <v>335</v>
      </c>
      <c r="C179" s="9" t="s">
        <v>149</v>
      </c>
      <c r="D179" s="9" t="s">
        <v>151</v>
      </c>
      <c r="E179" s="9" t="s">
        <v>359</v>
      </c>
      <c r="F179" s="9" t="s">
        <v>641</v>
      </c>
      <c r="G179" s="182">
        <v>5</v>
      </c>
      <c r="H179" s="99"/>
      <c r="I179" s="17"/>
      <c r="J179" s="2"/>
      <c r="K179" s="187"/>
      <c r="L179" s="182">
        <v>5</v>
      </c>
      <c r="M179" s="87"/>
    </row>
    <row r="180" spans="1:13" ht="24" customHeight="1" hidden="1">
      <c r="A180" s="213" t="s">
        <v>19</v>
      </c>
      <c r="B180" s="15" t="s">
        <v>335</v>
      </c>
      <c r="C180" s="9" t="s">
        <v>149</v>
      </c>
      <c r="D180" s="9" t="s">
        <v>151</v>
      </c>
      <c r="E180" s="9" t="s">
        <v>485</v>
      </c>
      <c r="F180" s="9" t="s">
        <v>129</v>
      </c>
      <c r="G180" s="182"/>
      <c r="H180" s="99"/>
      <c r="I180" s="17"/>
      <c r="J180" s="2"/>
      <c r="K180" s="187"/>
      <c r="L180" s="182"/>
      <c r="M180" s="87"/>
    </row>
    <row r="181" spans="1:13" ht="24" customHeight="1" hidden="1">
      <c r="A181" s="213" t="s">
        <v>128</v>
      </c>
      <c r="B181" s="15" t="s">
        <v>335</v>
      </c>
      <c r="C181" s="9" t="s">
        <v>149</v>
      </c>
      <c r="D181" s="9" t="s">
        <v>151</v>
      </c>
      <c r="E181" s="9" t="s">
        <v>485</v>
      </c>
      <c r="F181" s="9" t="s">
        <v>18</v>
      </c>
      <c r="G181" s="231">
        <f>G182</f>
        <v>0</v>
      </c>
      <c r="H181" s="99"/>
      <c r="I181" s="17"/>
      <c r="J181" s="2"/>
      <c r="K181" s="187"/>
      <c r="L181" s="231">
        <f>L182</f>
        <v>0</v>
      </c>
      <c r="M181" s="87"/>
    </row>
    <row r="182" spans="1:13" ht="33.75" customHeight="1" hidden="1">
      <c r="A182" s="212" t="s">
        <v>16</v>
      </c>
      <c r="B182" s="227" t="s">
        <v>335</v>
      </c>
      <c r="C182" s="227" t="s">
        <v>148</v>
      </c>
      <c r="D182" s="227" t="s">
        <v>147</v>
      </c>
      <c r="E182" s="227" t="s">
        <v>32</v>
      </c>
      <c r="F182" s="227"/>
      <c r="G182" s="231">
        <f>G183</f>
        <v>0</v>
      </c>
      <c r="H182" s="99"/>
      <c r="I182" s="17"/>
      <c r="J182" s="2"/>
      <c r="K182" s="187"/>
      <c r="L182" s="231">
        <f>L183</f>
        <v>0</v>
      </c>
      <c r="M182" s="87"/>
    </row>
    <row r="183" spans="1:13" ht="24" customHeight="1" hidden="1">
      <c r="A183" s="226" t="s">
        <v>27</v>
      </c>
      <c r="B183" s="227" t="s">
        <v>335</v>
      </c>
      <c r="C183" s="227" t="s">
        <v>148</v>
      </c>
      <c r="D183" s="227" t="s">
        <v>147</v>
      </c>
      <c r="E183" s="227" t="s">
        <v>33</v>
      </c>
      <c r="F183" s="227"/>
      <c r="G183" s="231">
        <f>G184</f>
        <v>0</v>
      </c>
      <c r="H183" s="99"/>
      <c r="I183" s="17"/>
      <c r="J183" s="2"/>
      <c r="K183" s="187"/>
      <c r="L183" s="231">
        <f>L184</f>
        <v>0</v>
      </c>
      <c r="M183" s="87"/>
    </row>
    <row r="184" spans="1:13" ht="37.5" customHeight="1" hidden="1">
      <c r="A184" s="212" t="s">
        <v>31</v>
      </c>
      <c r="B184" s="227" t="s">
        <v>335</v>
      </c>
      <c r="C184" s="227" t="s">
        <v>148</v>
      </c>
      <c r="D184" s="227" t="s">
        <v>147</v>
      </c>
      <c r="E184" s="227" t="s">
        <v>33</v>
      </c>
      <c r="F184" s="227" t="s">
        <v>30</v>
      </c>
      <c r="G184" s="231">
        <f>G185</f>
        <v>0</v>
      </c>
      <c r="H184" s="99"/>
      <c r="I184" s="17"/>
      <c r="J184" s="2"/>
      <c r="K184" s="187"/>
      <c r="L184" s="231">
        <f>L185</f>
        <v>0</v>
      </c>
      <c r="M184" s="87"/>
    </row>
    <row r="185" spans="1:13" ht="21" customHeight="1" hidden="1">
      <c r="A185" s="226" t="s">
        <v>130</v>
      </c>
      <c r="B185" s="227" t="s">
        <v>335</v>
      </c>
      <c r="C185" s="227" t="s">
        <v>148</v>
      </c>
      <c r="D185" s="227" t="s">
        <v>147</v>
      </c>
      <c r="E185" s="227" t="s">
        <v>33</v>
      </c>
      <c r="F185" s="227" t="s">
        <v>215</v>
      </c>
      <c r="G185" s="231"/>
      <c r="H185" s="99"/>
      <c r="I185" s="17"/>
      <c r="J185" s="2"/>
      <c r="K185" s="187"/>
      <c r="L185" s="231"/>
      <c r="M185" s="87"/>
    </row>
    <row r="186" spans="1:13" ht="21" customHeight="1">
      <c r="A186" s="73" t="s">
        <v>34</v>
      </c>
      <c r="B186" s="248" t="s">
        <v>335</v>
      </c>
      <c r="C186" s="248" t="s">
        <v>148</v>
      </c>
      <c r="D186" s="248"/>
      <c r="E186" s="248"/>
      <c r="F186" s="248"/>
      <c r="G186" s="241">
        <f>G187</f>
        <v>623.4</v>
      </c>
      <c r="H186" s="99"/>
      <c r="I186" s="17"/>
      <c r="J186" s="2"/>
      <c r="K186" s="187"/>
      <c r="L186" s="241">
        <f>L187</f>
        <v>623.4</v>
      </c>
      <c r="M186" s="87"/>
    </row>
    <row r="187" spans="1:13" ht="21" customHeight="1">
      <c r="A187" s="22" t="s">
        <v>179</v>
      </c>
      <c r="B187" s="149" t="s">
        <v>335</v>
      </c>
      <c r="C187" s="54" t="s">
        <v>148</v>
      </c>
      <c r="D187" s="54" t="s">
        <v>147</v>
      </c>
      <c r="E187" s="54"/>
      <c r="F187" s="54"/>
      <c r="G187" s="242">
        <f>G188</f>
        <v>623.4</v>
      </c>
      <c r="H187" s="99"/>
      <c r="I187" s="17"/>
      <c r="J187" s="2"/>
      <c r="K187" s="187"/>
      <c r="L187" s="242">
        <f>L188</f>
        <v>623.4</v>
      </c>
      <c r="M187" s="87"/>
    </row>
    <row r="188" spans="1:13" ht="49.5" customHeight="1">
      <c r="A188" s="8" t="s">
        <v>476</v>
      </c>
      <c r="B188" s="132" t="s">
        <v>335</v>
      </c>
      <c r="C188" s="15" t="s">
        <v>148</v>
      </c>
      <c r="D188" s="15" t="s">
        <v>147</v>
      </c>
      <c r="E188" s="15" t="s">
        <v>477</v>
      </c>
      <c r="F188" s="15"/>
      <c r="G188" s="240">
        <f>G189</f>
        <v>623.4</v>
      </c>
      <c r="H188" s="99"/>
      <c r="I188" s="17"/>
      <c r="J188" s="2"/>
      <c r="K188" s="187"/>
      <c r="L188" s="240">
        <f>L189</f>
        <v>623.4</v>
      </c>
      <c r="M188" s="87"/>
    </row>
    <row r="189" spans="1:13" ht="81" customHeight="1">
      <c r="A189" s="8" t="s">
        <v>630</v>
      </c>
      <c r="B189" s="132" t="s">
        <v>335</v>
      </c>
      <c r="C189" s="15" t="s">
        <v>148</v>
      </c>
      <c r="D189" s="15" t="s">
        <v>147</v>
      </c>
      <c r="E189" s="15" t="s">
        <v>600</v>
      </c>
      <c r="F189" s="15"/>
      <c r="G189" s="240">
        <f>G191</f>
        <v>623.4</v>
      </c>
      <c r="H189" s="99"/>
      <c r="I189" s="17"/>
      <c r="J189" s="2"/>
      <c r="K189" s="187"/>
      <c r="L189" s="240">
        <f>L191</f>
        <v>623.4</v>
      </c>
      <c r="M189" s="87"/>
    </row>
    <row r="190" spans="1:13" ht="101.25" customHeight="1">
      <c r="A190" s="25" t="s">
        <v>631</v>
      </c>
      <c r="B190" s="132" t="s">
        <v>335</v>
      </c>
      <c r="C190" s="15" t="s">
        <v>148</v>
      </c>
      <c r="D190" s="15" t="s">
        <v>147</v>
      </c>
      <c r="E190" s="15" t="s">
        <v>599</v>
      </c>
      <c r="F190" s="15"/>
      <c r="G190" s="240">
        <f>G191</f>
        <v>623.4</v>
      </c>
      <c r="H190" s="99"/>
      <c r="I190" s="17"/>
      <c r="J190" s="2"/>
      <c r="K190" s="187"/>
      <c r="L190" s="240">
        <f>L191</f>
        <v>623.4</v>
      </c>
      <c r="M190" s="87"/>
    </row>
    <row r="191" spans="1:13" ht="36" customHeight="1">
      <c r="A191" s="25" t="s">
        <v>60</v>
      </c>
      <c r="B191" s="132" t="s">
        <v>335</v>
      </c>
      <c r="C191" s="15" t="s">
        <v>148</v>
      </c>
      <c r="D191" s="15" t="s">
        <v>147</v>
      </c>
      <c r="E191" s="15" t="s">
        <v>599</v>
      </c>
      <c r="F191" s="15" t="s">
        <v>30</v>
      </c>
      <c r="G191" s="240">
        <f>G192</f>
        <v>623.4</v>
      </c>
      <c r="H191" s="99"/>
      <c r="I191" s="17"/>
      <c r="J191" s="2"/>
      <c r="K191" s="187"/>
      <c r="L191" s="240">
        <f>L192</f>
        <v>623.4</v>
      </c>
      <c r="M191" s="87"/>
    </row>
    <row r="192" spans="1:13" ht="14.25" customHeight="1" hidden="1">
      <c r="A192" s="75" t="s">
        <v>130</v>
      </c>
      <c r="B192" s="132" t="s">
        <v>335</v>
      </c>
      <c r="C192" s="15" t="s">
        <v>148</v>
      </c>
      <c r="D192" s="15" t="s">
        <v>147</v>
      </c>
      <c r="E192" s="15" t="s">
        <v>599</v>
      </c>
      <c r="F192" s="15" t="s">
        <v>215</v>
      </c>
      <c r="G192" s="240">
        <v>623.4</v>
      </c>
      <c r="H192" s="99"/>
      <c r="I192" s="17"/>
      <c r="J192" s="2"/>
      <c r="K192" s="187"/>
      <c r="L192" s="240">
        <v>623.4</v>
      </c>
      <c r="M192" s="87"/>
    </row>
    <row r="193" spans="1:13" ht="21.75" customHeight="1">
      <c r="A193" s="73" t="s">
        <v>104</v>
      </c>
      <c r="B193" s="55" t="s">
        <v>335</v>
      </c>
      <c r="C193" s="55" t="s">
        <v>178</v>
      </c>
      <c r="D193" s="55"/>
      <c r="E193" s="55"/>
      <c r="F193" s="55"/>
      <c r="G193" s="160">
        <f aca="true" t="shared" si="0" ref="G193:G198">G194</f>
        <v>9</v>
      </c>
      <c r="H193" s="99"/>
      <c r="I193" s="17"/>
      <c r="J193" s="2"/>
      <c r="K193" s="187"/>
      <c r="L193" s="160">
        <f aca="true" t="shared" si="1" ref="L193:L198">L194</f>
        <v>9</v>
      </c>
      <c r="M193" s="87"/>
    </row>
    <row r="194" spans="1:13" ht="15" customHeight="1">
      <c r="A194" s="22" t="s">
        <v>103</v>
      </c>
      <c r="B194" s="24" t="s">
        <v>335</v>
      </c>
      <c r="C194" s="24" t="s">
        <v>178</v>
      </c>
      <c r="D194" s="24" t="s">
        <v>150</v>
      </c>
      <c r="E194" s="24"/>
      <c r="F194" s="24"/>
      <c r="G194" s="159">
        <f t="shared" si="0"/>
        <v>9</v>
      </c>
      <c r="H194" s="99"/>
      <c r="I194" s="17"/>
      <c r="J194" s="2"/>
      <c r="K194" s="187"/>
      <c r="L194" s="159">
        <f t="shared" si="1"/>
        <v>9</v>
      </c>
      <c r="M194" s="87"/>
    </row>
    <row r="195" spans="1:13" ht="44.25" customHeight="1">
      <c r="A195" s="25" t="s">
        <v>476</v>
      </c>
      <c r="B195" s="9" t="s">
        <v>335</v>
      </c>
      <c r="C195" s="9" t="s">
        <v>178</v>
      </c>
      <c r="D195" s="9" t="s">
        <v>150</v>
      </c>
      <c r="E195" s="9" t="s">
        <v>477</v>
      </c>
      <c r="F195" s="9"/>
      <c r="G195" s="158">
        <f t="shared" si="0"/>
        <v>9</v>
      </c>
      <c r="H195" s="99"/>
      <c r="I195" s="17"/>
      <c r="J195" s="2"/>
      <c r="K195" s="187"/>
      <c r="L195" s="158">
        <f t="shared" si="1"/>
        <v>9</v>
      </c>
      <c r="M195" s="87"/>
    </row>
    <row r="196" spans="1:13" ht="76.5" customHeight="1">
      <c r="A196" s="25" t="s">
        <v>591</v>
      </c>
      <c r="B196" s="9" t="s">
        <v>335</v>
      </c>
      <c r="C196" s="9" t="s">
        <v>178</v>
      </c>
      <c r="D196" s="9" t="s">
        <v>150</v>
      </c>
      <c r="E196" s="9" t="s">
        <v>592</v>
      </c>
      <c r="F196" s="9"/>
      <c r="G196" s="158">
        <f t="shared" si="0"/>
        <v>9</v>
      </c>
      <c r="H196" s="99"/>
      <c r="I196" s="17"/>
      <c r="J196" s="2"/>
      <c r="K196" s="187"/>
      <c r="L196" s="158">
        <f t="shared" si="1"/>
        <v>9</v>
      </c>
      <c r="M196" s="87"/>
    </row>
    <row r="197" spans="1:13" ht="93.75" customHeight="1">
      <c r="A197" s="25" t="s">
        <v>603</v>
      </c>
      <c r="B197" s="9" t="s">
        <v>335</v>
      </c>
      <c r="C197" s="9" t="s">
        <v>178</v>
      </c>
      <c r="D197" s="9" t="s">
        <v>150</v>
      </c>
      <c r="E197" s="9" t="s">
        <v>593</v>
      </c>
      <c r="F197" s="9"/>
      <c r="G197" s="158">
        <f t="shared" si="0"/>
        <v>9</v>
      </c>
      <c r="H197" s="99"/>
      <c r="I197" s="17"/>
      <c r="J197" s="2"/>
      <c r="K197" s="187"/>
      <c r="L197" s="158">
        <f t="shared" si="1"/>
        <v>9</v>
      </c>
      <c r="M197" s="87"/>
    </row>
    <row r="198" spans="1:13" ht="15.75" customHeight="1">
      <c r="A198" s="75" t="s">
        <v>642</v>
      </c>
      <c r="B198" s="9" t="s">
        <v>335</v>
      </c>
      <c r="C198" s="9" t="s">
        <v>178</v>
      </c>
      <c r="D198" s="9" t="s">
        <v>150</v>
      </c>
      <c r="E198" s="9" t="s">
        <v>593</v>
      </c>
      <c r="F198" s="9" t="s">
        <v>107</v>
      </c>
      <c r="G198" s="158">
        <f t="shared" si="0"/>
        <v>9</v>
      </c>
      <c r="H198" s="99"/>
      <c r="I198" s="17"/>
      <c r="J198" s="2"/>
      <c r="K198" s="187"/>
      <c r="L198" s="158">
        <f t="shared" si="1"/>
        <v>9</v>
      </c>
      <c r="M198" s="87"/>
    </row>
    <row r="199" spans="1:13" ht="29.25" customHeight="1" hidden="1">
      <c r="A199" s="25" t="s">
        <v>643</v>
      </c>
      <c r="B199" s="9" t="s">
        <v>335</v>
      </c>
      <c r="C199" s="9" t="s">
        <v>178</v>
      </c>
      <c r="D199" s="9" t="s">
        <v>150</v>
      </c>
      <c r="E199" s="9" t="s">
        <v>593</v>
      </c>
      <c r="F199" s="9" t="s">
        <v>641</v>
      </c>
      <c r="G199" s="158">
        <v>9</v>
      </c>
      <c r="H199" s="99"/>
      <c r="I199" s="17"/>
      <c r="J199" s="2"/>
      <c r="K199" s="187"/>
      <c r="L199" s="158">
        <v>9</v>
      </c>
      <c r="M199" s="87"/>
    </row>
    <row r="200" spans="1:12" ht="15.75">
      <c r="A200" s="176" t="s">
        <v>156</v>
      </c>
      <c r="B200" s="15"/>
      <c r="C200" s="16"/>
      <c r="D200" s="16"/>
      <c r="E200" s="16"/>
      <c r="F200" s="16"/>
      <c r="G200" s="161">
        <f>G193+G186+G104+G79+G66+G58+G12</f>
        <v>2645.9</v>
      </c>
      <c r="H200" s="131"/>
      <c r="I200" s="131"/>
      <c r="K200" s="184">
        <v>75.6</v>
      </c>
      <c r="L200" s="161">
        <f>L193+L186+L104+L79+L66+L58+L12</f>
        <v>2721.5</v>
      </c>
    </row>
    <row r="201" spans="1:7" ht="18.75">
      <c r="A201" s="110"/>
      <c r="B201" s="249"/>
      <c r="C201" s="250"/>
      <c r="D201" s="250"/>
      <c r="E201" s="250"/>
      <c r="F201" s="250"/>
      <c r="G201" s="111"/>
    </row>
    <row r="202" spans="2:7" ht="15.75">
      <c r="B202" s="251"/>
      <c r="C202" s="252"/>
      <c r="D202" s="252"/>
      <c r="E202" s="252"/>
      <c r="F202" s="252"/>
      <c r="G202" s="27"/>
    </row>
    <row r="203" spans="2:7" ht="12.75">
      <c r="B203" s="253"/>
      <c r="C203" s="253"/>
      <c r="D203" s="253"/>
      <c r="E203" s="253"/>
      <c r="F203" s="253"/>
      <c r="G203" s="26"/>
    </row>
    <row r="204" spans="2:6" ht="12.75">
      <c r="B204" s="253"/>
      <c r="C204" s="253"/>
      <c r="D204" s="253"/>
      <c r="E204" s="253"/>
      <c r="F204" s="253"/>
    </row>
    <row r="205" spans="2:6" ht="12.75">
      <c r="B205" s="253"/>
      <c r="C205" s="253"/>
      <c r="D205" s="253"/>
      <c r="E205" s="253"/>
      <c r="F205" s="253"/>
    </row>
    <row r="206" spans="2:6" ht="12.75">
      <c r="B206" s="253"/>
      <c r="C206" s="253"/>
      <c r="D206" s="253"/>
      <c r="E206" s="253"/>
      <c r="F206" s="253"/>
    </row>
    <row r="207" spans="2:6" ht="12.75">
      <c r="B207" s="253"/>
      <c r="C207" s="253"/>
      <c r="D207" s="253"/>
      <c r="E207" s="253"/>
      <c r="F207" s="253"/>
    </row>
    <row r="208" spans="2:6" ht="12.75">
      <c r="B208" s="253"/>
      <c r="C208" s="253"/>
      <c r="D208" s="253"/>
      <c r="E208" s="253"/>
      <c r="F208" s="253"/>
    </row>
    <row r="209" spans="2:6" ht="12.75">
      <c r="B209" s="253"/>
      <c r="C209" s="253"/>
      <c r="D209" s="253"/>
      <c r="E209" s="253"/>
      <c r="F209" s="253"/>
    </row>
    <row r="210" spans="2:6" ht="12.75">
      <c r="B210" s="253"/>
      <c r="C210" s="253"/>
      <c r="D210" s="253"/>
      <c r="E210" s="253"/>
      <c r="F210" s="253"/>
    </row>
    <row r="211" spans="2:6" ht="12.75">
      <c r="B211" s="253"/>
      <c r="C211" s="253"/>
      <c r="D211" s="253"/>
      <c r="E211" s="253"/>
      <c r="F211" s="253"/>
    </row>
    <row r="212" spans="2:6" ht="12.75">
      <c r="B212" s="253"/>
      <c r="C212" s="253"/>
      <c r="D212" s="253"/>
      <c r="E212" s="253"/>
      <c r="F212" s="253"/>
    </row>
    <row r="213" spans="2:6" ht="12.75">
      <c r="B213" s="253"/>
      <c r="C213" s="253"/>
      <c r="D213" s="253"/>
      <c r="E213" s="253"/>
      <c r="F213" s="253"/>
    </row>
    <row r="214" spans="2:6" ht="12.75">
      <c r="B214" s="253"/>
      <c r="C214" s="253"/>
      <c r="D214" s="253"/>
      <c r="E214" s="253"/>
      <c r="F214" s="253"/>
    </row>
    <row r="215" spans="2:6" ht="12.75">
      <c r="B215" s="253"/>
      <c r="C215" s="253"/>
      <c r="D215" s="253"/>
      <c r="E215" s="253"/>
      <c r="F215" s="253"/>
    </row>
    <row r="216" spans="2:6" ht="12.75">
      <c r="B216" s="253"/>
      <c r="C216" s="253"/>
      <c r="D216" s="253"/>
      <c r="E216" s="253"/>
      <c r="F216" s="253"/>
    </row>
    <row r="217" spans="2:6" ht="12.75">
      <c r="B217" s="253"/>
      <c r="C217" s="253"/>
      <c r="D217" s="253"/>
      <c r="E217" s="253"/>
      <c r="F217" s="253"/>
    </row>
    <row r="218" spans="2:6" ht="12.75">
      <c r="B218" s="253"/>
      <c r="C218" s="253"/>
      <c r="D218" s="253"/>
      <c r="E218" s="253"/>
      <c r="F218" s="253"/>
    </row>
    <row r="219" spans="2:6" ht="12.75">
      <c r="B219" s="253"/>
      <c r="C219" s="253"/>
      <c r="D219" s="253"/>
      <c r="E219" s="253"/>
      <c r="F219" s="253"/>
    </row>
    <row r="220" spans="2:6" ht="12.75">
      <c r="B220" s="253"/>
      <c r="C220" s="253"/>
      <c r="D220" s="253"/>
      <c r="E220" s="253"/>
      <c r="F220" s="253"/>
    </row>
    <row r="221" spans="2:6" ht="12.75">
      <c r="B221" s="253"/>
      <c r="C221" s="253"/>
      <c r="D221" s="253"/>
      <c r="E221" s="253"/>
      <c r="F221" s="253"/>
    </row>
    <row r="222" spans="2:6" ht="12.75">
      <c r="B222" s="253"/>
      <c r="C222" s="253"/>
      <c r="D222" s="253"/>
      <c r="E222" s="253"/>
      <c r="F222" s="253"/>
    </row>
    <row r="223" spans="2:6" ht="12.75">
      <c r="B223" s="253"/>
      <c r="C223" s="253"/>
      <c r="D223" s="253"/>
      <c r="E223" s="253"/>
      <c r="F223" s="253"/>
    </row>
    <row r="224" spans="2:6" ht="12.75">
      <c r="B224" s="253"/>
      <c r="C224" s="253"/>
      <c r="D224" s="253"/>
      <c r="E224" s="253"/>
      <c r="F224" s="253"/>
    </row>
    <row r="225" spans="2:6" ht="12.75">
      <c r="B225" s="253"/>
      <c r="C225" s="253"/>
      <c r="D225" s="253"/>
      <c r="E225" s="253"/>
      <c r="F225" s="253"/>
    </row>
    <row r="226" spans="2:6" ht="12.75">
      <c r="B226" s="253"/>
      <c r="C226" s="253"/>
      <c r="D226" s="253"/>
      <c r="E226" s="253"/>
      <c r="F226" s="253"/>
    </row>
    <row r="227" spans="2:6" ht="12.75">
      <c r="B227" s="253"/>
      <c r="C227" s="253"/>
      <c r="D227" s="253"/>
      <c r="E227" s="253"/>
      <c r="F227" s="253"/>
    </row>
    <row r="228" spans="2:6" ht="12.75">
      <c r="B228" s="253"/>
      <c r="C228" s="253"/>
      <c r="D228" s="253"/>
      <c r="E228" s="253"/>
      <c r="F228" s="253"/>
    </row>
    <row r="229" spans="2:6" ht="12.75">
      <c r="B229" s="253"/>
      <c r="C229" s="253"/>
      <c r="D229" s="253"/>
      <c r="E229" s="253"/>
      <c r="F229" s="253"/>
    </row>
    <row r="230" spans="2:6" ht="12.75">
      <c r="B230" s="253"/>
      <c r="C230" s="253"/>
      <c r="D230" s="253"/>
      <c r="E230" s="253"/>
      <c r="F230" s="253"/>
    </row>
    <row r="231" spans="2:6" ht="12.75">
      <c r="B231" s="253"/>
      <c r="C231" s="253"/>
      <c r="D231" s="253"/>
      <c r="E231" s="253"/>
      <c r="F231" s="253"/>
    </row>
    <row r="232" spans="2:6" ht="12.75">
      <c r="B232" s="253"/>
      <c r="C232" s="253"/>
      <c r="D232" s="253"/>
      <c r="E232" s="253"/>
      <c r="F232" s="253"/>
    </row>
    <row r="233" spans="2:6" ht="12.75">
      <c r="B233" s="253"/>
      <c r="C233" s="253"/>
      <c r="D233" s="253"/>
      <c r="E233" s="253"/>
      <c r="F233" s="253"/>
    </row>
    <row r="234" spans="2:6" ht="12.75">
      <c r="B234" s="253"/>
      <c r="C234" s="253"/>
      <c r="D234" s="253"/>
      <c r="E234" s="253"/>
      <c r="F234" s="253"/>
    </row>
    <row r="235" spans="2:6" ht="12.75">
      <c r="B235" s="253"/>
      <c r="C235" s="253"/>
      <c r="D235" s="253"/>
      <c r="E235" s="253"/>
      <c r="F235" s="253"/>
    </row>
    <row r="236" spans="2:6" ht="12.75">
      <c r="B236" s="253"/>
      <c r="C236" s="253"/>
      <c r="D236" s="253"/>
      <c r="E236" s="253"/>
      <c r="F236" s="253"/>
    </row>
    <row r="237" spans="2:6" ht="12.75">
      <c r="B237" s="253"/>
      <c r="C237" s="253"/>
      <c r="D237" s="253"/>
      <c r="E237" s="253"/>
      <c r="F237" s="253"/>
    </row>
    <row r="238" spans="2:6" ht="12.75">
      <c r="B238" s="253"/>
      <c r="C238" s="253"/>
      <c r="D238" s="253"/>
      <c r="E238" s="253"/>
      <c r="F238" s="253"/>
    </row>
    <row r="239" spans="2:6" ht="12.75">
      <c r="B239" s="253"/>
      <c r="C239" s="253"/>
      <c r="D239" s="253"/>
      <c r="E239" s="253"/>
      <c r="F239" s="253"/>
    </row>
    <row r="240" spans="2:6" ht="12.75">
      <c r="B240" s="253"/>
      <c r="C240" s="253"/>
      <c r="D240" s="253"/>
      <c r="E240" s="253"/>
      <c r="F240" s="253"/>
    </row>
    <row r="241" spans="2:6" ht="12.75">
      <c r="B241" s="253"/>
      <c r="C241" s="253"/>
      <c r="D241" s="253"/>
      <c r="E241" s="253"/>
      <c r="F241" s="253"/>
    </row>
    <row r="242" spans="2:6" ht="12.75">
      <c r="B242" s="253"/>
      <c r="C242" s="253"/>
      <c r="D242" s="253"/>
      <c r="E242" s="253"/>
      <c r="F242" s="253"/>
    </row>
    <row r="243" spans="2:6" ht="12.75">
      <c r="B243" s="253"/>
      <c r="C243" s="253"/>
      <c r="D243" s="253"/>
      <c r="E243" s="253"/>
      <c r="F243" s="253"/>
    </row>
    <row r="244" spans="2:6" ht="12.75">
      <c r="B244" s="253"/>
      <c r="C244" s="253"/>
      <c r="D244" s="253"/>
      <c r="E244" s="253"/>
      <c r="F244" s="253"/>
    </row>
    <row r="245" spans="2:6" ht="12.75">
      <c r="B245" s="253"/>
      <c r="C245" s="253"/>
      <c r="D245" s="253"/>
      <c r="E245" s="253"/>
      <c r="F245" s="253"/>
    </row>
    <row r="246" spans="2:6" ht="12.75">
      <c r="B246" s="253"/>
      <c r="C246" s="253"/>
      <c r="D246" s="253"/>
      <c r="E246" s="253"/>
      <c r="F246" s="253"/>
    </row>
    <row r="247" spans="2:6" ht="12.75">
      <c r="B247" s="253"/>
      <c r="C247" s="253"/>
      <c r="D247" s="253"/>
      <c r="E247" s="253"/>
      <c r="F247" s="253"/>
    </row>
    <row r="248" spans="2:6" ht="12.75">
      <c r="B248" s="253"/>
      <c r="C248" s="253"/>
      <c r="D248" s="253"/>
      <c r="E248" s="253"/>
      <c r="F248" s="253"/>
    </row>
    <row r="249" spans="2:6" ht="12.75">
      <c r="B249" s="253"/>
      <c r="C249" s="253"/>
      <c r="D249" s="253"/>
      <c r="E249" s="253"/>
      <c r="F249" s="253"/>
    </row>
    <row r="250" spans="2:6" ht="12.75">
      <c r="B250" s="253"/>
      <c r="C250" s="253"/>
      <c r="D250" s="253"/>
      <c r="E250" s="253"/>
      <c r="F250" s="253"/>
    </row>
    <row r="251" spans="2:6" ht="12.75">
      <c r="B251" s="253"/>
      <c r="C251" s="253"/>
      <c r="D251" s="253"/>
      <c r="E251" s="253"/>
      <c r="F251" s="253"/>
    </row>
    <row r="252" spans="2:6" ht="12.75">
      <c r="B252" s="253"/>
      <c r="C252" s="253"/>
      <c r="D252" s="253"/>
      <c r="E252" s="253"/>
      <c r="F252" s="253"/>
    </row>
    <row r="253" spans="2:6" ht="12.75">
      <c r="B253" s="253"/>
      <c r="C253" s="253"/>
      <c r="D253" s="253"/>
      <c r="E253" s="253"/>
      <c r="F253" s="253"/>
    </row>
    <row r="254" spans="2:6" ht="12.75">
      <c r="B254" s="253"/>
      <c r="C254" s="253"/>
      <c r="D254" s="253"/>
      <c r="E254" s="253"/>
      <c r="F254" s="253"/>
    </row>
    <row r="255" spans="2:6" ht="12.75">
      <c r="B255" s="253"/>
      <c r="C255" s="253"/>
      <c r="D255" s="253"/>
      <c r="E255" s="253"/>
      <c r="F255" s="253"/>
    </row>
    <row r="256" spans="2:6" ht="12.75">
      <c r="B256" s="253"/>
      <c r="C256" s="253"/>
      <c r="D256" s="253"/>
      <c r="E256" s="253"/>
      <c r="F256" s="253"/>
    </row>
    <row r="257" spans="2:6" ht="12.75">
      <c r="B257" s="253"/>
      <c r="C257" s="253"/>
      <c r="D257" s="253"/>
      <c r="E257" s="253"/>
      <c r="F257" s="253"/>
    </row>
    <row r="258" spans="2:6" ht="12.75">
      <c r="B258" s="253"/>
      <c r="C258" s="253"/>
      <c r="D258" s="253"/>
      <c r="E258" s="253"/>
      <c r="F258" s="253"/>
    </row>
    <row r="259" spans="2:6" ht="12.75">
      <c r="B259" s="253"/>
      <c r="C259" s="253"/>
      <c r="D259" s="253"/>
      <c r="E259" s="253"/>
      <c r="F259" s="253"/>
    </row>
    <row r="260" spans="2:6" ht="12.75">
      <c r="B260" s="253"/>
      <c r="C260" s="253"/>
      <c r="D260" s="253"/>
      <c r="E260" s="253"/>
      <c r="F260" s="253"/>
    </row>
    <row r="261" spans="2:6" ht="12.75">
      <c r="B261" s="253"/>
      <c r="C261" s="253"/>
      <c r="D261" s="253"/>
      <c r="E261" s="253"/>
      <c r="F261" s="253"/>
    </row>
    <row r="262" spans="2:6" ht="12.75">
      <c r="B262" s="253"/>
      <c r="C262" s="253"/>
      <c r="D262" s="253"/>
      <c r="E262" s="253"/>
      <c r="F262" s="253"/>
    </row>
    <row r="263" spans="2:6" ht="12.75">
      <c r="B263" s="253"/>
      <c r="C263" s="253"/>
      <c r="D263" s="253"/>
      <c r="E263" s="253"/>
      <c r="F263" s="253"/>
    </row>
    <row r="264" spans="2:6" ht="12.75">
      <c r="B264" s="253"/>
      <c r="C264" s="253"/>
      <c r="D264" s="253"/>
      <c r="E264" s="253"/>
      <c r="F264" s="253"/>
    </row>
    <row r="265" spans="2:6" ht="12.75">
      <c r="B265" s="253"/>
      <c r="C265" s="253"/>
      <c r="D265" s="253"/>
      <c r="E265" s="253"/>
      <c r="F265" s="253"/>
    </row>
    <row r="266" spans="2:6" ht="12.75">
      <c r="B266" s="253"/>
      <c r="C266" s="253"/>
      <c r="D266" s="253"/>
      <c r="E266" s="253"/>
      <c r="F266" s="253"/>
    </row>
    <row r="267" spans="2:6" ht="12.75">
      <c r="B267" s="253"/>
      <c r="C267" s="253"/>
      <c r="D267" s="253"/>
      <c r="E267" s="253"/>
      <c r="F267" s="253"/>
    </row>
    <row r="268" spans="2:6" ht="12.75">
      <c r="B268" s="253"/>
      <c r="C268" s="253"/>
      <c r="D268" s="253"/>
      <c r="E268" s="253"/>
      <c r="F268" s="253"/>
    </row>
    <row r="269" spans="2:6" ht="12.75">
      <c r="B269" s="253"/>
      <c r="C269" s="253"/>
      <c r="D269" s="253"/>
      <c r="E269" s="253"/>
      <c r="F269" s="253"/>
    </row>
    <row r="270" spans="2:6" ht="12.75">
      <c r="B270" s="253"/>
      <c r="C270" s="253"/>
      <c r="D270" s="253"/>
      <c r="E270" s="253"/>
      <c r="F270" s="253"/>
    </row>
    <row r="271" spans="2:6" ht="12.75">
      <c r="B271" s="253"/>
      <c r="C271" s="253"/>
      <c r="D271" s="253"/>
      <c r="E271" s="253"/>
      <c r="F271" s="253"/>
    </row>
    <row r="272" spans="2:6" ht="12.75">
      <c r="B272" s="253"/>
      <c r="C272" s="253"/>
      <c r="D272" s="253"/>
      <c r="E272" s="253"/>
      <c r="F272" s="253"/>
    </row>
    <row r="273" spans="2:6" ht="12.75">
      <c r="B273" s="253"/>
      <c r="C273" s="253"/>
      <c r="D273" s="253"/>
      <c r="E273" s="253"/>
      <c r="F273" s="253"/>
    </row>
    <row r="274" spans="2:6" ht="12.75">
      <c r="B274" s="253"/>
      <c r="C274" s="253"/>
      <c r="D274" s="253"/>
      <c r="E274" s="253"/>
      <c r="F274" s="253"/>
    </row>
    <row r="275" spans="2:6" ht="12.75">
      <c r="B275" s="253"/>
      <c r="C275" s="253"/>
      <c r="D275" s="253"/>
      <c r="E275" s="253"/>
      <c r="F275" s="253"/>
    </row>
    <row r="276" spans="2:6" ht="12.75">
      <c r="B276" s="253"/>
      <c r="C276" s="253"/>
      <c r="D276" s="253"/>
      <c r="E276" s="253"/>
      <c r="F276" s="253"/>
    </row>
    <row r="277" spans="2:6" ht="12.75">
      <c r="B277" s="253"/>
      <c r="C277" s="253"/>
      <c r="D277" s="253"/>
      <c r="E277" s="253"/>
      <c r="F277" s="253"/>
    </row>
    <row r="278" spans="2:6" ht="12.75">
      <c r="B278" s="253"/>
      <c r="C278" s="253"/>
      <c r="D278" s="253"/>
      <c r="E278" s="253"/>
      <c r="F278" s="253"/>
    </row>
    <row r="279" spans="2:6" ht="12.75">
      <c r="B279" s="253"/>
      <c r="C279" s="253"/>
      <c r="D279" s="253"/>
      <c r="E279" s="253"/>
      <c r="F279" s="253"/>
    </row>
    <row r="280" spans="2:6" ht="12.75">
      <c r="B280" s="253"/>
      <c r="C280" s="253"/>
      <c r="D280" s="253"/>
      <c r="E280" s="253"/>
      <c r="F280" s="253"/>
    </row>
    <row r="281" spans="2:6" ht="12.75">
      <c r="B281" s="253"/>
      <c r="C281" s="253"/>
      <c r="D281" s="253"/>
      <c r="E281" s="253"/>
      <c r="F281" s="253"/>
    </row>
    <row r="282" spans="2:6" ht="12.75">
      <c r="B282" s="253"/>
      <c r="C282" s="253"/>
      <c r="D282" s="253"/>
      <c r="E282" s="253"/>
      <c r="F282" s="253"/>
    </row>
    <row r="283" spans="2:6" ht="12.75">
      <c r="B283" s="253"/>
      <c r="C283" s="253"/>
      <c r="D283" s="253"/>
      <c r="E283" s="253"/>
      <c r="F283" s="253"/>
    </row>
    <row r="284" spans="2:6" ht="12.75">
      <c r="B284" s="253"/>
      <c r="C284" s="253"/>
      <c r="D284" s="253"/>
      <c r="E284" s="253"/>
      <c r="F284" s="253"/>
    </row>
    <row r="285" spans="2:6" ht="12.75">
      <c r="B285" s="253"/>
      <c r="C285" s="253"/>
      <c r="D285" s="253"/>
      <c r="E285" s="253"/>
      <c r="F285" s="253"/>
    </row>
    <row r="286" spans="2:6" ht="12.75">
      <c r="B286" s="253"/>
      <c r="C286" s="253"/>
      <c r="D286" s="253"/>
      <c r="E286" s="253"/>
      <c r="F286" s="253"/>
    </row>
    <row r="287" spans="2:6" ht="12.75">
      <c r="B287" s="253"/>
      <c r="C287" s="253"/>
      <c r="D287" s="253"/>
      <c r="E287" s="253"/>
      <c r="F287" s="253"/>
    </row>
  </sheetData>
  <sheetProtection/>
  <mergeCells count="8">
    <mergeCell ref="B1:L1"/>
    <mergeCell ref="B2:L2"/>
    <mergeCell ref="B3:L3"/>
    <mergeCell ref="A7:L8"/>
    <mergeCell ref="K4:L4"/>
    <mergeCell ref="A6:G6"/>
    <mergeCell ref="A4:G4"/>
    <mergeCell ref="A5:G5"/>
  </mergeCells>
  <printOptions/>
  <pageMargins left="0.3" right="0.25" top="0.46" bottom="0.29" header="0.42" footer="0"/>
  <pageSetup fitToHeight="5" horizontalDpi="600" verticalDpi="600" orientation="portrait" paperSize="9" scale="54" r:id="rId1"/>
  <rowBreaks count="2" manualBreakCount="2">
    <brk id="51" max="11" man="1"/>
    <brk id="1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39"/>
  <sheetViews>
    <sheetView view="pageBreakPreview" zoomScale="80" zoomScaleNormal="75" zoomScaleSheetLayoutView="80" zoomScalePageLayoutView="0" workbookViewId="0" topLeftCell="A1">
      <selection activeCell="G70" sqref="G70"/>
    </sheetView>
  </sheetViews>
  <sheetFormatPr defaultColWidth="9.00390625" defaultRowHeight="12.75"/>
  <cols>
    <col min="1" max="1" width="89.625" style="0" customWidth="1"/>
    <col min="2" max="2" width="16.625" style="0" customWidth="1"/>
    <col min="3" max="3" width="7.00390625" style="0" customWidth="1"/>
    <col min="4" max="4" width="9.625" style="0" customWidth="1"/>
    <col min="5" max="5" width="11.625" style="0" customWidth="1"/>
    <col min="6" max="6" width="9.75390625" style="0" customWidth="1"/>
    <col min="7" max="8" width="12.875" style="0" customWidth="1"/>
    <col min="9" max="9" width="9.875" style="0" hidden="1" customWidth="1"/>
    <col min="10" max="10" width="9.125" style="0" hidden="1" customWidth="1"/>
  </cols>
  <sheetData>
    <row r="1" spans="1:8" ht="12.75">
      <c r="A1" s="523" t="s">
        <v>323</v>
      </c>
      <c r="B1" s="523"/>
      <c r="C1" s="523"/>
      <c r="D1" s="523"/>
      <c r="E1" s="523"/>
      <c r="F1" s="523"/>
      <c r="G1" s="523"/>
      <c r="H1" s="523"/>
    </row>
    <row r="2" spans="1:8" ht="12.75">
      <c r="A2" s="523" t="s">
        <v>334</v>
      </c>
      <c r="B2" s="523"/>
      <c r="C2" s="523"/>
      <c r="D2" s="523"/>
      <c r="E2" s="523"/>
      <c r="F2" s="523"/>
      <c r="G2" s="523"/>
      <c r="H2" s="523"/>
    </row>
    <row r="3" spans="1:8" ht="12.75">
      <c r="A3" s="523" t="s">
        <v>762</v>
      </c>
      <c r="B3" s="523"/>
      <c r="C3" s="523"/>
      <c r="D3" s="523"/>
      <c r="E3" s="523"/>
      <c r="F3" s="523"/>
      <c r="G3" s="523"/>
      <c r="H3" s="523"/>
    </row>
    <row r="4" spans="1:9" ht="7.5" customHeight="1">
      <c r="A4" s="523"/>
      <c r="B4" s="523"/>
      <c r="C4" s="523"/>
      <c r="D4" s="523"/>
      <c r="E4" s="523"/>
      <c r="F4" s="523"/>
      <c r="G4" s="523"/>
      <c r="I4" t="s">
        <v>188</v>
      </c>
    </row>
    <row r="5" spans="1:7" ht="0.75" customHeight="1">
      <c r="A5" s="523"/>
      <c r="B5" s="523"/>
      <c r="C5" s="523"/>
      <c r="D5" s="523"/>
      <c r="E5" s="523"/>
      <c r="F5" s="523"/>
      <c r="G5" s="523"/>
    </row>
    <row r="6" spans="1:7" ht="4.5" customHeight="1">
      <c r="A6" s="523"/>
      <c r="B6" s="523"/>
      <c r="C6" s="523"/>
      <c r="D6" s="523"/>
      <c r="E6" s="523"/>
      <c r="F6" s="523"/>
      <c r="G6" s="523"/>
    </row>
    <row r="7" spans="1:8" ht="5.25" customHeight="1">
      <c r="A7" s="524" t="s">
        <v>225</v>
      </c>
      <c r="B7" s="524"/>
      <c r="C7" s="524"/>
      <c r="D7" s="524"/>
      <c r="E7" s="524"/>
      <c r="F7" s="524"/>
      <c r="G7" s="524"/>
      <c r="H7" s="524"/>
    </row>
    <row r="8" spans="1:8" ht="17.25" customHeight="1">
      <c r="A8" s="524"/>
      <c r="B8" s="524"/>
      <c r="C8" s="524"/>
      <c r="D8" s="524"/>
      <c r="E8" s="524"/>
      <c r="F8" s="524"/>
      <c r="G8" s="524"/>
      <c r="H8" s="524"/>
    </row>
    <row r="9" spans="1:8" ht="17.25" customHeight="1">
      <c r="A9" s="35"/>
      <c r="B9" s="35"/>
      <c r="C9" s="35"/>
      <c r="D9" s="35"/>
      <c r="E9" s="35"/>
      <c r="F9" s="35"/>
      <c r="G9" s="35"/>
      <c r="H9" s="209" t="s">
        <v>220</v>
      </c>
    </row>
    <row r="10" spans="1:10" ht="50.25" customHeight="1">
      <c r="A10" s="178" t="s">
        <v>141</v>
      </c>
      <c r="B10" s="179" t="s">
        <v>771</v>
      </c>
      <c r="C10" s="178" t="s">
        <v>142</v>
      </c>
      <c r="D10" s="178" t="s">
        <v>163</v>
      </c>
      <c r="E10" s="179" t="s">
        <v>144</v>
      </c>
      <c r="F10" s="179" t="s">
        <v>145</v>
      </c>
      <c r="G10" s="179" t="s">
        <v>770</v>
      </c>
      <c r="H10" s="179" t="s">
        <v>773</v>
      </c>
      <c r="I10" s="118" t="e">
        <f>I11+#REF!+I114+I154+I159</f>
        <v>#REF!</v>
      </c>
      <c r="J10" s="33" t="e">
        <f>J11+#REF!+J114+J154+J159</f>
        <v>#REF!</v>
      </c>
    </row>
    <row r="11" spans="1:10" ht="21" customHeight="1">
      <c r="A11" s="172" t="s">
        <v>621</v>
      </c>
      <c r="B11" s="247" t="s">
        <v>335</v>
      </c>
      <c r="C11" s="247"/>
      <c r="D11" s="247"/>
      <c r="E11" s="247"/>
      <c r="F11" s="247"/>
      <c r="G11" s="173">
        <f>G207</f>
        <v>2150</v>
      </c>
      <c r="H11" s="173">
        <f>H207</f>
        <v>1966.8</v>
      </c>
      <c r="I11" s="173">
        <f>I207</f>
        <v>2903.5</v>
      </c>
      <c r="J11" s="173">
        <f>J207</f>
        <v>2923.5</v>
      </c>
    </row>
    <row r="12" spans="1:10" ht="39" customHeight="1">
      <c r="A12" s="73" t="s">
        <v>176</v>
      </c>
      <c r="B12" s="23" t="s">
        <v>335</v>
      </c>
      <c r="C12" s="23" t="s">
        <v>147</v>
      </c>
      <c r="D12" s="23"/>
      <c r="E12" s="23"/>
      <c r="F12" s="23"/>
      <c r="G12" s="156">
        <f>G13+G18+G27+G41+G46</f>
        <v>1656</v>
      </c>
      <c r="H12" s="156">
        <f>H13+H18+H27+H41+H46</f>
        <v>1496</v>
      </c>
      <c r="I12" s="156">
        <f>I13+I18+I27+I41+I46</f>
        <v>1554.8</v>
      </c>
      <c r="J12" s="156">
        <f>J13+J18+J27+J41+J46</f>
        <v>1561.8</v>
      </c>
    </row>
    <row r="13" spans="1:10" ht="36.75" customHeight="1">
      <c r="A13" s="22" t="s">
        <v>637</v>
      </c>
      <c r="B13" s="23" t="s">
        <v>335</v>
      </c>
      <c r="C13" s="23" t="s">
        <v>147</v>
      </c>
      <c r="D13" s="23" t="s">
        <v>150</v>
      </c>
      <c r="E13" s="23"/>
      <c r="F13" s="23"/>
      <c r="G13" s="156">
        <f>G15</f>
        <v>552.6</v>
      </c>
      <c r="H13" s="156">
        <f>H15</f>
        <v>552.6</v>
      </c>
      <c r="I13" s="156">
        <f>I15</f>
        <v>550</v>
      </c>
      <c r="J13" s="156">
        <f>J15</f>
        <v>551</v>
      </c>
    </row>
    <row r="14" spans="1:10" ht="36.75" customHeight="1">
      <c r="A14" s="8" t="s">
        <v>568</v>
      </c>
      <c r="B14" s="15" t="s">
        <v>335</v>
      </c>
      <c r="C14" s="15" t="s">
        <v>147</v>
      </c>
      <c r="D14" s="15" t="s">
        <v>150</v>
      </c>
      <c r="E14" s="15" t="s">
        <v>569</v>
      </c>
      <c r="F14" s="23"/>
      <c r="G14" s="256">
        <f aca="true" t="shared" si="0" ref="G14:H16">G15</f>
        <v>552.6</v>
      </c>
      <c r="H14" s="256">
        <f t="shared" si="0"/>
        <v>552.6</v>
      </c>
      <c r="I14" s="156"/>
      <c r="J14" s="156"/>
    </row>
    <row r="15" spans="1:10" ht="51.75" customHeight="1">
      <c r="A15" s="25" t="s">
        <v>357</v>
      </c>
      <c r="B15" s="15" t="s">
        <v>335</v>
      </c>
      <c r="C15" s="15" t="s">
        <v>147</v>
      </c>
      <c r="D15" s="15" t="s">
        <v>150</v>
      </c>
      <c r="E15" s="15" t="s">
        <v>181</v>
      </c>
      <c r="F15" s="168"/>
      <c r="G15" s="256">
        <f t="shared" si="0"/>
        <v>552.6</v>
      </c>
      <c r="H15" s="256">
        <f t="shared" si="0"/>
        <v>552.6</v>
      </c>
      <c r="I15" s="169">
        <f>I16</f>
        <v>550</v>
      </c>
      <c r="J15" s="169">
        <f>J16</f>
        <v>551</v>
      </c>
    </row>
    <row r="16" spans="1:10" ht="50.25" customHeight="1">
      <c r="A16" s="8" t="s">
        <v>639</v>
      </c>
      <c r="B16" s="15" t="s">
        <v>335</v>
      </c>
      <c r="C16" s="68" t="s">
        <v>147</v>
      </c>
      <c r="D16" s="68" t="s">
        <v>150</v>
      </c>
      <c r="E16" s="15" t="s">
        <v>181</v>
      </c>
      <c r="F16" s="68" t="s">
        <v>106</v>
      </c>
      <c r="G16" s="256">
        <f t="shared" si="0"/>
        <v>552.6</v>
      </c>
      <c r="H16" s="256">
        <f t="shared" si="0"/>
        <v>552.6</v>
      </c>
      <c r="I16" s="169">
        <f>I17</f>
        <v>550</v>
      </c>
      <c r="J16" s="169">
        <f>J17</f>
        <v>551</v>
      </c>
    </row>
    <row r="17" spans="1:10" ht="26.25" customHeight="1" hidden="1">
      <c r="A17" s="8" t="s">
        <v>640</v>
      </c>
      <c r="B17" s="15" t="s">
        <v>335</v>
      </c>
      <c r="C17" s="68" t="s">
        <v>147</v>
      </c>
      <c r="D17" s="68" t="s">
        <v>150</v>
      </c>
      <c r="E17" s="15" t="s">
        <v>181</v>
      </c>
      <c r="F17" s="68" t="s">
        <v>638</v>
      </c>
      <c r="G17" s="256">
        <v>552.6</v>
      </c>
      <c r="H17" s="256">
        <v>552.6</v>
      </c>
      <c r="I17" s="169">
        <v>550</v>
      </c>
      <c r="J17" s="169">
        <v>551</v>
      </c>
    </row>
    <row r="18" spans="1:10" ht="38.25" customHeight="1">
      <c r="A18" s="100" t="s">
        <v>51</v>
      </c>
      <c r="B18" s="54" t="s">
        <v>335</v>
      </c>
      <c r="C18" s="54" t="s">
        <v>147</v>
      </c>
      <c r="D18" s="54" t="s">
        <v>151</v>
      </c>
      <c r="E18" s="282"/>
      <c r="F18" s="54"/>
      <c r="G18" s="159">
        <f>G19+G23</f>
        <v>4</v>
      </c>
      <c r="H18" s="159">
        <f>H19+H23</f>
        <v>4</v>
      </c>
      <c r="I18" s="157">
        <f>I19+I23</f>
        <v>7.3</v>
      </c>
      <c r="J18" s="157">
        <f>J19+J23</f>
        <v>8.3</v>
      </c>
    </row>
    <row r="19" spans="1:10" ht="36" customHeight="1" hidden="1">
      <c r="A19" s="70" t="s">
        <v>200</v>
      </c>
      <c r="B19" s="15" t="s">
        <v>335</v>
      </c>
      <c r="C19" s="15" t="s">
        <v>147</v>
      </c>
      <c r="D19" s="15" t="s">
        <v>151</v>
      </c>
      <c r="E19" s="15" t="s">
        <v>202</v>
      </c>
      <c r="F19" s="72"/>
      <c r="G19" s="158">
        <f aca="true" t="shared" si="1" ref="G19:H21">G20</f>
        <v>0</v>
      </c>
      <c r="H19" s="158">
        <f t="shared" si="1"/>
        <v>0</v>
      </c>
      <c r="I19" s="158">
        <f aca="true" t="shared" si="2" ref="I19:J21">I20</f>
        <v>0</v>
      </c>
      <c r="J19" s="158">
        <f t="shared" si="2"/>
        <v>0</v>
      </c>
    </row>
    <row r="20" spans="1:10" ht="38.25" customHeight="1" hidden="1">
      <c r="A20" s="170" t="s">
        <v>49</v>
      </c>
      <c r="B20" s="15" t="s">
        <v>335</v>
      </c>
      <c r="C20" s="15" t="s">
        <v>147</v>
      </c>
      <c r="D20" s="15" t="s">
        <v>151</v>
      </c>
      <c r="E20" s="15" t="s">
        <v>116</v>
      </c>
      <c r="F20" s="16"/>
      <c r="G20" s="158">
        <f t="shared" si="1"/>
        <v>0</v>
      </c>
      <c r="H20" s="158">
        <f t="shared" si="1"/>
        <v>0</v>
      </c>
      <c r="I20" s="158">
        <f t="shared" si="2"/>
        <v>0</v>
      </c>
      <c r="J20" s="158">
        <f t="shared" si="2"/>
        <v>0</v>
      </c>
    </row>
    <row r="21" spans="1:10" ht="51.75" customHeight="1" hidden="1">
      <c r="A21" s="8" t="s">
        <v>639</v>
      </c>
      <c r="B21" s="15" t="s">
        <v>335</v>
      </c>
      <c r="C21" s="15" t="s">
        <v>147</v>
      </c>
      <c r="D21" s="15" t="s">
        <v>151</v>
      </c>
      <c r="E21" s="15" t="s">
        <v>116</v>
      </c>
      <c r="F21" s="16">
        <v>100</v>
      </c>
      <c r="G21" s="158">
        <f t="shared" si="1"/>
        <v>0</v>
      </c>
      <c r="H21" s="158">
        <f t="shared" si="1"/>
        <v>0</v>
      </c>
      <c r="I21" s="158">
        <f t="shared" si="2"/>
        <v>0</v>
      </c>
      <c r="J21" s="158">
        <f t="shared" si="2"/>
        <v>0</v>
      </c>
    </row>
    <row r="22" spans="1:10" ht="20.25" customHeight="1" hidden="1">
      <c r="A22" s="8" t="s">
        <v>640</v>
      </c>
      <c r="B22" s="15" t="s">
        <v>335</v>
      </c>
      <c r="C22" s="15" t="s">
        <v>147</v>
      </c>
      <c r="D22" s="15" t="s">
        <v>151</v>
      </c>
      <c r="E22" s="15" t="s">
        <v>116</v>
      </c>
      <c r="F22" s="15" t="s">
        <v>638</v>
      </c>
      <c r="G22" s="158"/>
      <c r="H22" s="158"/>
      <c r="I22" s="158"/>
      <c r="J22" s="158"/>
    </row>
    <row r="23" spans="1:10" ht="31.5" customHeight="1">
      <c r="A23" s="70" t="s">
        <v>570</v>
      </c>
      <c r="B23" s="15" t="s">
        <v>335</v>
      </c>
      <c r="C23" s="15" t="s">
        <v>147</v>
      </c>
      <c r="D23" s="15" t="s">
        <v>151</v>
      </c>
      <c r="E23" s="15" t="s">
        <v>571</v>
      </c>
      <c r="F23" s="15"/>
      <c r="G23" s="158">
        <f>G24</f>
        <v>4</v>
      </c>
      <c r="H23" s="158">
        <f aca="true" t="shared" si="3" ref="G23:H25">H24</f>
        <v>4</v>
      </c>
      <c r="I23" s="158">
        <f aca="true" t="shared" si="4" ref="I23:J25">I24</f>
        <v>7.3</v>
      </c>
      <c r="J23" s="158">
        <f t="shared" si="4"/>
        <v>8.3</v>
      </c>
    </row>
    <row r="24" spans="1:10" ht="95.25" customHeight="1">
      <c r="A24" s="213" t="s">
        <v>473</v>
      </c>
      <c r="B24" s="132" t="s">
        <v>335</v>
      </c>
      <c r="C24" s="15" t="s">
        <v>147</v>
      </c>
      <c r="D24" s="15" t="s">
        <v>151</v>
      </c>
      <c r="E24" s="15" t="s">
        <v>595</v>
      </c>
      <c r="F24" s="15"/>
      <c r="G24" s="158">
        <f t="shared" si="3"/>
        <v>4</v>
      </c>
      <c r="H24" s="158">
        <f t="shared" si="3"/>
        <v>4</v>
      </c>
      <c r="I24" s="158">
        <f t="shared" si="4"/>
        <v>7.3</v>
      </c>
      <c r="J24" s="158">
        <f t="shared" si="4"/>
        <v>8.3</v>
      </c>
    </row>
    <row r="25" spans="1:10" ht="18" customHeight="1">
      <c r="A25" s="25" t="s">
        <v>192</v>
      </c>
      <c r="B25" s="132" t="s">
        <v>335</v>
      </c>
      <c r="C25" s="15" t="s">
        <v>147</v>
      </c>
      <c r="D25" s="15" t="s">
        <v>151</v>
      </c>
      <c r="E25" s="15" t="s">
        <v>595</v>
      </c>
      <c r="F25" s="15" t="s">
        <v>201</v>
      </c>
      <c r="G25" s="158">
        <f t="shared" si="3"/>
        <v>4</v>
      </c>
      <c r="H25" s="158">
        <f t="shared" si="3"/>
        <v>4</v>
      </c>
      <c r="I25" s="158">
        <f t="shared" si="4"/>
        <v>7.3</v>
      </c>
      <c r="J25" s="158">
        <f t="shared" si="4"/>
        <v>8.3</v>
      </c>
    </row>
    <row r="26" spans="1:10" ht="18" customHeight="1" hidden="1">
      <c r="A26" s="70" t="s">
        <v>204</v>
      </c>
      <c r="B26" s="132" t="s">
        <v>335</v>
      </c>
      <c r="C26" s="15" t="s">
        <v>147</v>
      </c>
      <c r="D26" s="15" t="s">
        <v>151</v>
      </c>
      <c r="E26" s="15" t="s">
        <v>595</v>
      </c>
      <c r="F26" s="15" t="s">
        <v>127</v>
      </c>
      <c r="G26" s="158">
        <v>4</v>
      </c>
      <c r="H26" s="158">
        <v>4</v>
      </c>
      <c r="I26" s="158">
        <v>7.3</v>
      </c>
      <c r="J26" s="158">
        <v>8.3</v>
      </c>
    </row>
    <row r="27" spans="1:10" ht="55.5" customHeight="1">
      <c r="A27" s="22" t="s">
        <v>133</v>
      </c>
      <c r="B27" s="54" t="s">
        <v>335</v>
      </c>
      <c r="C27" s="54" t="s">
        <v>147</v>
      </c>
      <c r="D27" s="54" t="s">
        <v>152</v>
      </c>
      <c r="E27" s="72"/>
      <c r="F27" s="72"/>
      <c r="G27" s="159">
        <f>G28</f>
        <v>1056.8</v>
      </c>
      <c r="H27" s="159">
        <f>H28</f>
        <v>896.8</v>
      </c>
      <c r="I27" s="157">
        <f>I28+I37</f>
        <v>973</v>
      </c>
      <c r="J27" s="157">
        <f>J28+J37</f>
        <v>977</v>
      </c>
    </row>
    <row r="28" spans="1:10" ht="45.75" customHeight="1">
      <c r="A28" s="25" t="s">
        <v>210</v>
      </c>
      <c r="B28" s="15" t="s">
        <v>335</v>
      </c>
      <c r="C28" s="15" t="s">
        <v>147</v>
      </c>
      <c r="D28" s="15" t="s">
        <v>152</v>
      </c>
      <c r="E28" s="9" t="s">
        <v>477</v>
      </c>
      <c r="F28" s="15"/>
      <c r="G28" s="158">
        <f>G29</f>
        <v>1056.8</v>
      </c>
      <c r="H28" s="158">
        <f>H29</f>
        <v>896.8</v>
      </c>
      <c r="I28" s="158">
        <f>I29</f>
        <v>968</v>
      </c>
      <c r="J28" s="158">
        <f>J29</f>
        <v>971</v>
      </c>
    </row>
    <row r="29" spans="1:10" ht="92.25" customHeight="1">
      <c r="A29" s="264" t="s">
        <v>211</v>
      </c>
      <c r="B29" s="15" t="s">
        <v>335</v>
      </c>
      <c r="C29" s="15" t="s">
        <v>147</v>
      </c>
      <c r="D29" s="15" t="s">
        <v>152</v>
      </c>
      <c r="E29" s="15" t="s">
        <v>213</v>
      </c>
      <c r="F29" s="15"/>
      <c r="G29" s="158">
        <f>G31+G33</f>
        <v>1056.8</v>
      </c>
      <c r="H29" s="158">
        <f>H31+H33</f>
        <v>896.8</v>
      </c>
      <c r="I29" s="158">
        <f>I31+I33+I35</f>
        <v>968</v>
      </c>
      <c r="J29" s="158">
        <f>J31+J33+J35</f>
        <v>971</v>
      </c>
    </row>
    <row r="30" spans="1:10" ht="125.25" customHeight="1">
      <c r="A30" s="264" t="s">
        <v>41</v>
      </c>
      <c r="B30" s="15" t="s">
        <v>335</v>
      </c>
      <c r="C30" s="15" t="s">
        <v>147</v>
      </c>
      <c r="D30" s="15" t="s">
        <v>152</v>
      </c>
      <c r="E30" s="9" t="s">
        <v>626</v>
      </c>
      <c r="F30" s="15"/>
      <c r="G30" s="158">
        <f>G31</f>
        <v>666.1</v>
      </c>
      <c r="H30" s="158">
        <f>H31</f>
        <v>666.1</v>
      </c>
      <c r="I30" s="158"/>
      <c r="J30" s="158"/>
    </row>
    <row r="31" spans="1:10" ht="47.25" customHeight="1">
      <c r="A31" s="8" t="s">
        <v>639</v>
      </c>
      <c r="B31" s="15" t="s">
        <v>335</v>
      </c>
      <c r="C31" s="15" t="s">
        <v>147</v>
      </c>
      <c r="D31" s="15" t="s">
        <v>152</v>
      </c>
      <c r="E31" s="9" t="s">
        <v>626</v>
      </c>
      <c r="F31" s="15" t="s">
        <v>106</v>
      </c>
      <c r="G31" s="158">
        <f>G32</f>
        <v>666.1</v>
      </c>
      <c r="H31" s="158">
        <f>H32</f>
        <v>666.1</v>
      </c>
      <c r="I31" s="158">
        <f>I32</f>
        <v>669.1</v>
      </c>
      <c r="J31" s="158">
        <f>J32</f>
        <v>670.1</v>
      </c>
    </row>
    <row r="32" spans="1:10" ht="18" customHeight="1" hidden="1">
      <c r="A32" s="8" t="s">
        <v>640</v>
      </c>
      <c r="B32" s="15" t="s">
        <v>335</v>
      </c>
      <c r="C32" s="15" t="s">
        <v>147</v>
      </c>
      <c r="D32" s="15" t="s">
        <v>152</v>
      </c>
      <c r="E32" s="9" t="s">
        <v>626</v>
      </c>
      <c r="F32" s="15" t="s">
        <v>638</v>
      </c>
      <c r="G32" s="158">
        <v>666.1</v>
      </c>
      <c r="H32" s="158">
        <v>666.1</v>
      </c>
      <c r="I32" s="158">
        <v>669.1</v>
      </c>
      <c r="J32" s="158">
        <v>670.1</v>
      </c>
    </row>
    <row r="33" spans="1:10" ht="140.25" customHeight="1">
      <c r="A33" s="264" t="s">
        <v>628</v>
      </c>
      <c r="B33" s="15" t="s">
        <v>335</v>
      </c>
      <c r="C33" s="15" t="s">
        <v>147</v>
      </c>
      <c r="D33" s="15" t="s">
        <v>152</v>
      </c>
      <c r="E33" s="9" t="s">
        <v>627</v>
      </c>
      <c r="F33" s="15"/>
      <c r="G33" s="158">
        <f>G34+G36</f>
        <v>390.7</v>
      </c>
      <c r="H33" s="158">
        <f>H34+H36</f>
        <v>230.7</v>
      </c>
      <c r="I33" s="158">
        <f>I34</f>
        <v>282.9</v>
      </c>
      <c r="J33" s="158">
        <f>J34</f>
        <v>283.9</v>
      </c>
    </row>
    <row r="34" spans="1:10" ht="21" customHeight="1">
      <c r="A34" s="75" t="s">
        <v>642</v>
      </c>
      <c r="B34" s="15" t="s">
        <v>335</v>
      </c>
      <c r="C34" s="15" t="s">
        <v>147</v>
      </c>
      <c r="D34" s="15" t="s">
        <v>152</v>
      </c>
      <c r="E34" s="9" t="s">
        <v>627</v>
      </c>
      <c r="F34" s="15" t="s">
        <v>107</v>
      </c>
      <c r="G34" s="158">
        <f>G35</f>
        <v>383.7</v>
      </c>
      <c r="H34" s="158">
        <f>H35</f>
        <v>223.7</v>
      </c>
      <c r="I34" s="158">
        <v>282.9</v>
      </c>
      <c r="J34" s="158">
        <v>283.9</v>
      </c>
    </row>
    <row r="35" spans="1:10" ht="36" customHeight="1" hidden="1">
      <c r="A35" s="25" t="s">
        <v>643</v>
      </c>
      <c r="B35" s="15" t="s">
        <v>335</v>
      </c>
      <c r="C35" s="15" t="s">
        <v>147</v>
      </c>
      <c r="D35" s="15" t="s">
        <v>152</v>
      </c>
      <c r="E35" s="9" t="s">
        <v>627</v>
      </c>
      <c r="F35" s="15" t="s">
        <v>641</v>
      </c>
      <c r="G35" s="158">
        <v>383.7</v>
      </c>
      <c r="H35" s="158">
        <v>223.7</v>
      </c>
      <c r="I35" s="158">
        <f>I36</f>
        <v>16</v>
      </c>
      <c r="J35" s="158">
        <f>J36</f>
        <v>17</v>
      </c>
    </row>
    <row r="36" spans="1:10" ht="18" customHeight="1">
      <c r="A36" s="75" t="s">
        <v>114</v>
      </c>
      <c r="B36" s="15" t="s">
        <v>335</v>
      </c>
      <c r="C36" s="15" t="s">
        <v>147</v>
      </c>
      <c r="D36" s="15" t="s">
        <v>152</v>
      </c>
      <c r="E36" s="9" t="s">
        <v>627</v>
      </c>
      <c r="F36" s="15" t="s">
        <v>108</v>
      </c>
      <c r="G36" s="158">
        <f>G37</f>
        <v>7</v>
      </c>
      <c r="H36" s="158">
        <f>H37</f>
        <v>7</v>
      </c>
      <c r="I36" s="158">
        <v>16</v>
      </c>
      <c r="J36" s="158">
        <v>17</v>
      </c>
    </row>
    <row r="37" spans="1:10" ht="18" customHeight="1" hidden="1">
      <c r="A37" s="75" t="s">
        <v>115</v>
      </c>
      <c r="B37" s="15" t="s">
        <v>335</v>
      </c>
      <c r="C37" s="15" t="s">
        <v>147</v>
      </c>
      <c r="D37" s="15" t="s">
        <v>152</v>
      </c>
      <c r="E37" s="9" t="s">
        <v>627</v>
      </c>
      <c r="F37" s="15" t="s">
        <v>109</v>
      </c>
      <c r="G37" s="158">
        <v>7</v>
      </c>
      <c r="H37" s="158">
        <v>7</v>
      </c>
      <c r="I37" s="158">
        <f aca="true" t="shared" si="5" ref="I37:J39">I38</f>
        <v>5</v>
      </c>
      <c r="J37" s="158">
        <f t="shared" si="5"/>
        <v>6</v>
      </c>
    </row>
    <row r="38" spans="1:10" ht="60.75" customHeight="1" hidden="1">
      <c r="A38" s="25" t="s">
        <v>337</v>
      </c>
      <c r="B38" s="132" t="s">
        <v>335</v>
      </c>
      <c r="C38" s="15" t="s">
        <v>147</v>
      </c>
      <c r="D38" s="15" t="s">
        <v>152</v>
      </c>
      <c r="E38" s="15" t="s">
        <v>336</v>
      </c>
      <c r="F38" s="15"/>
      <c r="G38" s="158">
        <f>G39</f>
        <v>0</v>
      </c>
      <c r="H38" s="158">
        <f>H39</f>
        <v>0</v>
      </c>
      <c r="I38" s="158">
        <f t="shared" si="5"/>
        <v>5</v>
      </c>
      <c r="J38" s="158">
        <f t="shared" si="5"/>
        <v>6</v>
      </c>
    </row>
    <row r="39" spans="1:10" ht="18" customHeight="1" hidden="1">
      <c r="A39" s="25" t="s">
        <v>192</v>
      </c>
      <c r="B39" s="132" t="s">
        <v>335</v>
      </c>
      <c r="C39" s="15" t="s">
        <v>147</v>
      </c>
      <c r="D39" s="15" t="s">
        <v>152</v>
      </c>
      <c r="E39" s="15" t="s">
        <v>336</v>
      </c>
      <c r="F39" s="15" t="s">
        <v>201</v>
      </c>
      <c r="G39" s="158">
        <f>G40</f>
        <v>0</v>
      </c>
      <c r="H39" s="158">
        <f>H40</f>
        <v>0</v>
      </c>
      <c r="I39" s="158">
        <f t="shared" si="5"/>
        <v>5</v>
      </c>
      <c r="J39" s="158">
        <f t="shared" si="5"/>
        <v>6</v>
      </c>
    </row>
    <row r="40" spans="1:10" ht="20.25" customHeight="1" hidden="1">
      <c r="A40" s="70" t="s">
        <v>204</v>
      </c>
      <c r="B40" s="132" t="s">
        <v>335</v>
      </c>
      <c r="C40" s="15" t="s">
        <v>147</v>
      </c>
      <c r="D40" s="15" t="s">
        <v>152</v>
      </c>
      <c r="E40" s="15" t="s">
        <v>336</v>
      </c>
      <c r="F40" s="15" t="s">
        <v>127</v>
      </c>
      <c r="G40" s="158"/>
      <c r="H40" s="158"/>
      <c r="I40" s="158">
        <v>5</v>
      </c>
      <c r="J40" s="158">
        <v>6</v>
      </c>
    </row>
    <row r="41" spans="1:10" ht="36.75" customHeight="1">
      <c r="A41" s="22" t="s">
        <v>102</v>
      </c>
      <c r="B41" s="54" t="s">
        <v>335</v>
      </c>
      <c r="C41" s="54" t="s">
        <v>147</v>
      </c>
      <c r="D41" s="54" t="s">
        <v>95</v>
      </c>
      <c r="E41" s="54"/>
      <c r="F41" s="54"/>
      <c r="G41" s="159">
        <f aca="true" t="shared" si="6" ref="G41:H44">G42</f>
        <v>24</v>
      </c>
      <c r="H41" s="159">
        <f t="shared" si="6"/>
        <v>24</v>
      </c>
      <c r="I41" s="158">
        <f aca="true" t="shared" si="7" ref="I41:J44">I42</f>
        <v>24.5</v>
      </c>
      <c r="J41" s="158">
        <f t="shared" si="7"/>
        <v>25.5</v>
      </c>
    </row>
    <row r="42" spans="1:10" ht="36" customHeight="1">
      <c r="A42" s="70" t="s">
        <v>570</v>
      </c>
      <c r="B42" s="15" t="s">
        <v>335</v>
      </c>
      <c r="C42" s="15" t="s">
        <v>147</v>
      </c>
      <c r="D42" s="15" t="s">
        <v>95</v>
      </c>
      <c r="E42" s="15" t="s">
        <v>571</v>
      </c>
      <c r="F42" s="15"/>
      <c r="G42" s="158">
        <f t="shared" si="6"/>
        <v>24</v>
      </c>
      <c r="H42" s="158">
        <f t="shared" si="6"/>
        <v>24</v>
      </c>
      <c r="I42" s="158">
        <f t="shared" si="7"/>
        <v>24.5</v>
      </c>
      <c r="J42" s="158">
        <f t="shared" si="7"/>
        <v>25.5</v>
      </c>
    </row>
    <row r="43" spans="1:10" ht="96" customHeight="1">
      <c r="A43" s="25" t="s">
        <v>474</v>
      </c>
      <c r="B43" s="132" t="s">
        <v>335</v>
      </c>
      <c r="C43" s="15" t="s">
        <v>147</v>
      </c>
      <c r="D43" s="15" t="s">
        <v>95</v>
      </c>
      <c r="E43" s="15" t="s">
        <v>596</v>
      </c>
      <c r="F43" s="15"/>
      <c r="G43" s="158">
        <f t="shared" si="6"/>
        <v>24</v>
      </c>
      <c r="H43" s="158">
        <f t="shared" si="6"/>
        <v>24</v>
      </c>
      <c r="I43" s="158">
        <f t="shared" si="7"/>
        <v>24.5</v>
      </c>
      <c r="J43" s="158">
        <f t="shared" si="7"/>
        <v>25.5</v>
      </c>
    </row>
    <row r="44" spans="1:10" ht="21.75" customHeight="1">
      <c r="A44" s="25" t="s">
        <v>192</v>
      </c>
      <c r="B44" s="132" t="s">
        <v>335</v>
      </c>
      <c r="C44" s="15" t="s">
        <v>147</v>
      </c>
      <c r="D44" s="15" t="s">
        <v>95</v>
      </c>
      <c r="E44" s="15" t="s">
        <v>596</v>
      </c>
      <c r="F44" s="15" t="s">
        <v>201</v>
      </c>
      <c r="G44" s="158">
        <f t="shared" si="6"/>
        <v>24</v>
      </c>
      <c r="H44" s="158">
        <f t="shared" si="6"/>
        <v>24</v>
      </c>
      <c r="I44" s="158">
        <f t="shared" si="7"/>
        <v>24.5</v>
      </c>
      <c r="J44" s="158">
        <f t="shared" si="7"/>
        <v>25.5</v>
      </c>
    </row>
    <row r="45" spans="1:10" ht="18" customHeight="1" hidden="1">
      <c r="A45" s="70" t="s">
        <v>204</v>
      </c>
      <c r="B45" s="132" t="s">
        <v>335</v>
      </c>
      <c r="C45" s="15" t="s">
        <v>147</v>
      </c>
      <c r="D45" s="15" t="s">
        <v>95</v>
      </c>
      <c r="E45" s="15" t="s">
        <v>596</v>
      </c>
      <c r="F45" s="15" t="s">
        <v>127</v>
      </c>
      <c r="G45" s="158">
        <v>24</v>
      </c>
      <c r="H45" s="158">
        <v>24</v>
      </c>
      <c r="I45" s="158">
        <v>24.5</v>
      </c>
      <c r="J45" s="158">
        <v>25.5</v>
      </c>
    </row>
    <row r="46" spans="1:10" ht="18" customHeight="1">
      <c r="A46" s="100" t="s">
        <v>208</v>
      </c>
      <c r="B46" s="24" t="s">
        <v>335</v>
      </c>
      <c r="C46" s="24" t="s">
        <v>147</v>
      </c>
      <c r="D46" s="24" t="s">
        <v>209</v>
      </c>
      <c r="E46" s="24"/>
      <c r="F46" s="24"/>
      <c r="G46" s="265">
        <f aca="true" t="shared" si="8" ref="G46:H50">G47</f>
        <v>18.6</v>
      </c>
      <c r="H46" s="265">
        <f t="shared" si="8"/>
        <v>18.6</v>
      </c>
      <c r="I46" s="159">
        <f aca="true" t="shared" si="9" ref="I46:J48">I47</f>
        <v>0</v>
      </c>
      <c r="J46" s="159">
        <f t="shared" si="9"/>
        <v>0</v>
      </c>
    </row>
    <row r="47" spans="1:10" ht="51.75" customHeight="1">
      <c r="A47" s="25" t="s">
        <v>210</v>
      </c>
      <c r="B47" s="132" t="s">
        <v>335</v>
      </c>
      <c r="C47" s="9" t="s">
        <v>147</v>
      </c>
      <c r="D47" s="9" t="s">
        <v>209</v>
      </c>
      <c r="E47" s="9" t="s">
        <v>477</v>
      </c>
      <c r="F47" s="9"/>
      <c r="G47" s="162">
        <f t="shared" si="8"/>
        <v>18.6</v>
      </c>
      <c r="H47" s="162">
        <f t="shared" si="8"/>
        <v>18.6</v>
      </c>
      <c r="I47" s="158">
        <f t="shared" si="9"/>
        <v>0</v>
      </c>
      <c r="J47" s="158">
        <f t="shared" si="9"/>
        <v>0</v>
      </c>
    </row>
    <row r="48" spans="1:10" ht="77.25" customHeight="1">
      <c r="A48" s="264" t="s">
        <v>211</v>
      </c>
      <c r="B48" s="132" t="s">
        <v>335</v>
      </c>
      <c r="C48" s="9" t="s">
        <v>147</v>
      </c>
      <c r="D48" s="9" t="s">
        <v>209</v>
      </c>
      <c r="E48" s="9" t="s">
        <v>213</v>
      </c>
      <c r="F48" s="9"/>
      <c r="G48" s="162">
        <f t="shared" si="8"/>
        <v>18.6</v>
      </c>
      <c r="H48" s="162">
        <f t="shared" si="8"/>
        <v>18.6</v>
      </c>
      <c r="I48" s="158">
        <f t="shared" si="9"/>
        <v>0</v>
      </c>
      <c r="J48" s="158">
        <f t="shared" si="9"/>
        <v>0</v>
      </c>
    </row>
    <row r="49" spans="1:10" ht="110.25" customHeight="1">
      <c r="A49" s="264" t="s">
        <v>212</v>
      </c>
      <c r="B49" s="132" t="s">
        <v>335</v>
      </c>
      <c r="C49" s="9" t="s">
        <v>147</v>
      </c>
      <c r="D49" s="9" t="s">
        <v>209</v>
      </c>
      <c r="E49" s="9" t="s">
        <v>214</v>
      </c>
      <c r="F49" s="9"/>
      <c r="G49" s="162">
        <f t="shared" si="8"/>
        <v>18.6</v>
      </c>
      <c r="H49" s="162">
        <f t="shared" si="8"/>
        <v>18.6</v>
      </c>
      <c r="I49" s="158">
        <f>I51</f>
        <v>0</v>
      </c>
      <c r="J49" s="158">
        <f>J51</f>
        <v>0</v>
      </c>
    </row>
    <row r="50" spans="1:10" ht="18" customHeight="1">
      <c r="A50" s="25" t="s">
        <v>642</v>
      </c>
      <c r="B50" s="132" t="s">
        <v>335</v>
      </c>
      <c r="C50" s="9" t="s">
        <v>147</v>
      </c>
      <c r="D50" s="9" t="s">
        <v>209</v>
      </c>
      <c r="E50" s="9" t="s">
        <v>214</v>
      </c>
      <c r="F50" s="9" t="s">
        <v>107</v>
      </c>
      <c r="G50" s="162">
        <f t="shared" si="8"/>
        <v>18.6</v>
      </c>
      <c r="H50" s="162">
        <f t="shared" si="8"/>
        <v>18.6</v>
      </c>
      <c r="I50" s="158"/>
      <c r="J50" s="158"/>
    </row>
    <row r="51" spans="1:10" ht="37.5" customHeight="1" hidden="1">
      <c r="A51" s="25" t="s">
        <v>643</v>
      </c>
      <c r="B51" s="132" t="s">
        <v>335</v>
      </c>
      <c r="C51" s="9" t="s">
        <v>147</v>
      </c>
      <c r="D51" s="9" t="s">
        <v>209</v>
      </c>
      <c r="E51" s="9" t="s">
        <v>214</v>
      </c>
      <c r="F51" s="9" t="s">
        <v>641</v>
      </c>
      <c r="G51" s="162">
        <v>18.6</v>
      </c>
      <c r="H51" s="162">
        <v>18.6</v>
      </c>
      <c r="I51" s="158"/>
      <c r="J51" s="158"/>
    </row>
    <row r="52" spans="1:10" ht="18" customHeight="1">
      <c r="A52" s="73" t="s">
        <v>199</v>
      </c>
      <c r="B52" s="77" t="s">
        <v>335</v>
      </c>
      <c r="C52" s="77" t="s">
        <v>150</v>
      </c>
      <c r="D52" s="78"/>
      <c r="E52" s="78"/>
      <c r="F52" s="78"/>
      <c r="G52" s="160">
        <f aca="true" t="shared" si="10" ref="G52:J53">G53</f>
        <v>69.2</v>
      </c>
      <c r="H52" s="160">
        <f t="shared" si="10"/>
        <v>65.7</v>
      </c>
      <c r="I52" s="160">
        <f t="shared" si="10"/>
        <v>69.3</v>
      </c>
      <c r="J52" s="160">
        <f t="shared" si="10"/>
        <v>71.3</v>
      </c>
    </row>
    <row r="53" spans="1:10" ht="18" customHeight="1">
      <c r="A53" s="146" t="s">
        <v>203</v>
      </c>
      <c r="B53" s="23" t="s">
        <v>335</v>
      </c>
      <c r="C53" s="23" t="s">
        <v>150</v>
      </c>
      <c r="D53" s="24" t="s">
        <v>151</v>
      </c>
      <c r="E53" s="24"/>
      <c r="F53" s="24"/>
      <c r="G53" s="159">
        <f t="shared" si="10"/>
        <v>69.2</v>
      </c>
      <c r="H53" s="159">
        <f t="shared" si="10"/>
        <v>65.7</v>
      </c>
      <c r="I53" s="159">
        <f t="shared" si="10"/>
        <v>69.3</v>
      </c>
      <c r="J53" s="159">
        <f t="shared" si="10"/>
        <v>71.3</v>
      </c>
    </row>
    <row r="54" spans="1:10" ht="38.25" customHeight="1">
      <c r="A54" s="70" t="s">
        <v>570</v>
      </c>
      <c r="B54" s="68" t="s">
        <v>335</v>
      </c>
      <c r="C54" s="68" t="s">
        <v>150</v>
      </c>
      <c r="D54" s="9" t="s">
        <v>151</v>
      </c>
      <c r="E54" s="9" t="s">
        <v>571</v>
      </c>
      <c r="F54" s="9"/>
      <c r="G54" s="158">
        <f>G56</f>
        <v>69.2</v>
      </c>
      <c r="H54" s="158">
        <f>H56</f>
        <v>65.7</v>
      </c>
      <c r="I54" s="158">
        <f>I56</f>
        <v>69.3</v>
      </c>
      <c r="J54" s="158">
        <f>J56</f>
        <v>71.3</v>
      </c>
    </row>
    <row r="55" spans="1:10" ht="50.25" customHeight="1">
      <c r="A55" s="178" t="s">
        <v>141</v>
      </c>
      <c r="B55" s="179" t="s">
        <v>771</v>
      </c>
      <c r="C55" s="178" t="s">
        <v>142</v>
      </c>
      <c r="D55" s="178" t="s">
        <v>163</v>
      </c>
      <c r="E55" s="179" t="s">
        <v>144</v>
      </c>
      <c r="F55" s="179" t="s">
        <v>145</v>
      </c>
      <c r="G55" s="179" t="s">
        <v>765</v>
      </c>
      <c r="H55" s="179" t="s">
        <v>772</v>
      </c>
      <c r="I55" s="158"/>
      <c r="J55" s="158"/>
    </row>
    <row r="56" spans="1:10" ht="52.5" customHeight="1">
      <c r="A56" s="70" t="s">
        <v>472</v>
      </c>
      <c r="B56" s="68" t="s">
        <v>335</v>
      </c>
      <c r="C56" s="68" t="s">
        <v>150</v>
      </c>
      <c r="D56" s="9" t="s">
        <v>151</v>
      </c>
      <c r="E56" s="9" t="s">
        <v>597</v>
      </c>
      <c r="F56" s="9"/>
      <c r="G56" s="158">
        <f>G57+G59</f>
        <v>69.2</v>
      </c>
      <c r="H56" s="158">
        <f>H57+H59</f>
        <v>65.7</v>
      </c>
      <c r="I56" s="158">
        <f>I57+I59</f>
        <v>69.3</v>
      </c>
      <c r="J56" s="158">
        <f>J57+J59</f>
        <v>71.3</v>
      </c>
    </row>
    <row r="57" spans="1:10" ht="57" customHeight="1">
      <c r="A57" s="8" t="s">
        <v>639</v>
      </c>
      <c r="B57" s="68" t="s">
        <v>335</v>
      </c>
      <c r="C57" s="68" t="s">
        <v>150</v>
      </c>
      <c r="D57" s="9" t="s">
        <v>151</v>
      </c>
      <c r="E57" s="9" t="s">
        <v>597</v>
      </c>
      <c r="F57" s="15" t="s">
        <v>106</v>
      </c>
      <c r="G57" s="158">
        <v>61.5</v>
      </c>
      <c r="H57" s="158">
        <v>58.2</v>
      </c>
      <c r="I57" s="158">
        <f>I58</f>
        <v>57</v>
      </c>
      <c r="J57" s="158">
        <f>J58</f>
        <v>58</v>
      </c>
    </row>
    <row r="58" spans="1:10" ht="18" customHeight="1" hidden="1">
      <c r="A58" s="8" t="s">
        <v>640</v>
      </c>
      <c r="B58" s="68" t="s">
        <v>335</v>
      </c>
      <c r="C58" s="68" t="s">
        <v>150</v>
      </c>
      <c r="D58" s="9" t="s">
        <v>151</v>
      </c>
      <c r="E58" s="9" t="s">
        <v>597</v>
      </c>
      <c r="F58" s="15" t="s">
        <v>638</v>
      </c>
      <c r="G58" s="158">
        <v>56</v>
      </c>
      <c r="H58" s="158">
        <v>56</v>
      </c>
      <c r="I58" s="158">
        <v>57</v>
      </c>
      <c r="J58" s="158">
        <v>58</v>
      </c>
    </row>
    <row r="59" spans="1:10" ht="21.75" customHeight="1">
      <c r="A59" s="75" t="s">
        <v>642</v>
      </c>
      <c r="B59" s="68" t="s">
        <v>335</v>
      </c>
      <c r="C59" s="68" t="s">
        <v>150</v>
      </c>
      <c r="D59" s="9" t="s">
        <v>151</v>
      </c>
      <c r="E59" s="9" t="s">
        <v>597</v>
      </c>
      <c r="F59" s="15" t="s">
        <v>107</v>
      </c>
      <c r="G59" s="158">
        <v>7.7</v>
      </c>
      <c r="H59" s="158">
        <v>7.5</v>
      </c>
      <c r="I59" s="158">
        <f>I60</f>
        <v>12.3</v>
      </c>
      <c r="J59" s="158">
        <f>J60</f>
        <v>13.3</v>
      </c>
    </row>
    <row r="60" spans="1:10" ht="37.5" customHeight="1" hidden="1">
      <c r="A60" s="25" t="s">
        <v>643</v>
      </c>
      <c r="B60" s="68" t="s">
        <v>335</v>
      </c>
      <c r="C60" s="68" t="s">
        <v>150</v>
      </c>
      <c r="D60" s="9" t="s">
        <v>151</v>
      </c>
      <c r="E60" s="9" t="s">
        <v>597</v>
      </c>
      <c r="F60" s="15" t="s">
        <v>641</v>
      </c>
      <c r="G60" s="158">
        <v>13.2</v>
      </c>
      <c r="H60" s="158">
        <v>9.7</v>
      </c>
      <c r="I60" s="158">
        <v>12.3</v>
      </c>
      <c r="J60" s="158">
        <v>13.3</v>
      </c>
    </row>
    <row r="61" spans="1:10" ht="33" customHeight="1">
      <c r="A61" s="148" t="s">
        <v>122</v>
      </c>
      <c r="B61" s="77" t="s">
        <v>335</v>
      </c>
      <c r="C61" s="77" t="s">
        <v>151</v>
      </c>
      <c r="D61" s="55" t="s">
        <v>216</v>
      </c>
      <c r="E61" s="55"/>
      <c r="F61" s="248"/>
      <c r="G61" s="160">
        <f>G68+G62</f>
        <v>1</v>
      </c>
      <c r="H61" s="160">
        <f>H68+H62</f>
        <v>1</v>
      </c>
      <c r="I61" s="160">
        <f>I68+I62</f>
        <v>7.5</v>
      </c>
      <c r="J61" s="160">
        <f>J68+J62</f>
        <v>9.5</v>
      </c>
    </row>
    <row r="62" spans="1:10" ht="37.5" customHeight="1" hidden="1">
      <c r="A62" s="234" t="s">
        <v>604</v>
      </c>
      <c r="B62" s="211" t="s">
        <v>335</v>
      </c>
      <c r="C62" s="211" t="s">
        <v>151</v>
      </c>
      <c r="D62" s="6" t="s">
        <v>190</v>
      </c>
      <c r="E62" s="6"/>
      <c r="F62" s="72"/>
      <c r="G62" s="157">
        <f>G63</f>
        <v>0</v>
      </c>
      <c r="H62" s="157">
        <f aca="true" t="shared" si="11" ref="H62:J66">H63</f>
        <v>0</v>
      </c>
      <c r="I62" s="160">
        <f t="shared" si="11"/>
        <v>3.5</v>
      </c>
      <c r="J62" s="160">
        <f t="shared" si="11"/>
        <v>4.5</v>
      </c>
    </row>
    <row r="63" spans="1:10" ht="54" customHeight="1" hidden="1">
      <c r="A63" s="25" t="s">
        <v>476</v>
      </c>
      <c r="B63" s="68" t="s">
        <v>335</v>
      </c>
      <c r="C63" s="68" t="s">
        <v>151</v>
      </c>
      <c r="D63" s="9" t="s">
        <v>190</v>
      </c>
      <c r="E63" s="9" t="s">
        <v>477</v>
      </c>
      <c r="F63" s="15"/>
      <c r="G63" s="158">
        <f>G64</f>
        <v>0</v>
      </c>
      <c r="H63" s="158">
        <f t="shared" si="11"/>
        <v>0</v>
      </c>
      <c r="I63" s="235">
        <f t="shared" si="11"/>
        <v>3.5</v>
      </c>
      <c r="J63" s="235">
        <f t="shared" si="11"/>
        <v>4.5</v>
      </c>
    </row>
    <row r="64" spans="1:10" ht="83.25" customHeight="1" hidden="1">
      <c r="A64" s="25" t="s">
        <v>606</v>
      </c>
      <c r="B64" s="68" t="s">
        <v>335</v>
      </c>
      <c r="C64" s="68" t="s">
        <v>151</v>
      </c>
      <c r="D64" s="9" t="s">
        <v>190</v>
      </c>
      <c r="E64" s="9" t="s">
        <v>605</v>
      </c>
      <c r="F64" s="15"/>
      <c r="G64" s="158">
        <f>G65</f>
        <v>0</v>
      </c>
      <c r="H64" s="158">
        <f t="shared" si="11"/>
        <v>0</v>
      </c>
      <c r="I64" s="235">
        <f t="shared" si="11"/>
        <v>3.5</v>
      </c>
      <c r="J64" s="235">
        <f t="shared" si="11"/>
        <v>4.5</v>
      </c>
    </row>
    <row r="65" spans="1:10" ht="79.5" customHeight="1" hidden="1">
      <c r="A65" s="25" t="s">
        <v>608</v>
      </c>
      <c r="B65" s="68" t="s">
        <v>335</v>
      </c>
      <c r="C65" s="68" t="s">
        <v>151</v>
      </c>
      <c r="D65" s="9" t="s">
        <v>190</v>
      </c>
      <c r="E65" s="9" t="s">
        <v>607</v>
      </c>
      <c r="F65" s="15"/>
      <c r="G65" s="158">
        <f>G66</f>
        <v>0</v>
      </c>
      <c r="H65" s="158">
        <f t="shared" si="11"/>
        <v>0</v>
      </c>
      <c r="I65" s="235">
        <f t="shared" si="11"/>
        <v>3.5</v>
      </c>
      <c r="J65" s="235">
        <f t="shared" si="11"/>
        <v>4.5</v>
      </c>
    </row>
    <row r="66" spans="1:10" ht="18" customHeight="1" hidden="1">
      <c r="A66" s="75" t="s">
        <v>642</v>
      </c>
      <c r="B66" s="68" t="s">
        <v>335</v>
      </c>
      <c r="C66" s="68" t="s">
        <v>151</v>
      </c>
      <c r="D66" s="9" t="s">
        <v>190</v>
      </c>
      <c r="E66" s="9" t="s">
        <v>607</v>
      </c>
      <c r="F66" s="15" t="s">
        <v>107</v>
      </c>
      <c r="G66" s="158">
        <f>G67</f>
        <v>0</v>
      </c>
      <c r="H66" s="158">
        <f t="shared" si="11"/>
        <v>0</v>
      </c>
      <c r="I66" s="235">
        <f t="shared" si="11"/>
        <v>3.5</v>
      </c>
      <c r="J66" s="235">
        <f t="shared" si="11"/>
        <v>4.5</v>
      </c>
    </row>
    <row r="67" spans="1:10" ht="39" customHeight="1" hidden="1">
      <c r="A67" s="25" t="s">
        <v>643</v>
      </c>
      <c r="B67" s="68" t="s">
        <v>335</v>
      </c>
      <c r="C67" s="68" t="s">
        <v>151</v>
      </c>
      <c r="D67" s="9" t="s">
        <v>190</v>
      </c>
      <c r="E67" s="9" t="s">
        <v>607</v>
      </c>
      <c r="F67" s="15" t="s">
        <v>641</v>
      </c>
      <c r="G67" s="158"/>
      <c r="H67" s="158"/>
      <c r="I67" s="235">
        <v>3.5</v>
      </c>
      <c r="J67" s="235">
        <v>4.5</v>
      </c>
    </row>
    <row r="68" spans="1:10" ht="18" customHeight="1">
      <c r="A68" s="233" t="s">
        <v>124</v>
      </c>
      <c r="B68" s="211" t="s">
        <v>335</v>
      </c>
      <c r="C68" s="211" t="s">
        <v>151</v>
      </c>
      <c r="D68" s="6" t="s">
        <v>160</v>
      </c>
      <c r="E68" s="6"/>
      <c r="F68" s="72"/>
      <c r="G68" s="157">
        <f aca="true" t="shared" si="12" ref="G68:J72">G69</f>
        <v>1</v>
      </c>
      <c r="H68" s="157">
        <f t="shared" si="12"/>
        <v>1</v>
      </c>
      <c r="I68" s="157">
        <f t="shared" si="12"/>
        <v>4</v>
      </c>
      <c r="J68" s="157">
        <f t="shared" si="12"/>
        <v>5</v>
      </c>
    </row>
    <row r="69" spans="1:10" ht="54" customHeight="1">
      <c r="A69" s="25" t="s">
        <v>476</v>
      </c>
      <c r="B69" s="68" t="s">
        <v>335</v>
      </c>
      <c r="C69" s="68" t="s">
        <v>151</v>
      </c>
      <c r="D69" s="9" t="s">
        <v>160</v>
      </c>
      <c r="E69" s="9" t="s">
        <v>477</v>
      </c>
      <c r="F69" s="15"/>
      <c r="G69" s="158">
        <f t="shared" si="12"/>
        <v>1</v>
      </c>
      <c r="H69" s="158">
        <f t="shared" si="12"/>
        <v>1</v>
      </c>
      <c r="I69" s="158">
        <f t="shared" si="12"/>
        <v>4</v>
      </c>
      <c r="J69" s="158">
        <f t="shared" si="12"/>
        <v>5</v>
      </c>
    </row>
    <row r="70" spans="1:10" ht="84" customHeight="1">
      <c r="A70" s="25" t="s">
        <v>369</v>
      </c>
      <c r="B70" s="68" t="s">
        <v>335</v>
      </c>
      <c r="C70" s="68" t="s">
        <v>151</v>
      </c>
      <c r="D70" s="9" t="s">
        <v>160</v>
      </c>
      <c r="E70" s="9" t="s">
        <v>478</v>
      </c>
      <c r="F70" s="15"/>
      <c r="G70" s="158">
        <f t="shared" si="12"/>
        <v>1</v>
      </c>
      <c r="H70" s="158">
        <f t="shared" si="12"/>
        <v>1</v>
      </c>
      <c r="I70" s="158">
        <f t="shared" si="12"/>
        <v>4</v>
      </c>
      <c r="J70" s="158">
        <f t="shared" si="12"/>
        <v>5</v>
      </c>
    </row>
    <row r="71" spans="1:10" ht="102" customHeight="1">
      <c r="A71" s="25" t="s">
        <v>370</v>
      </c>
      <c r="B71" s="68" t="s">
        <v>335</v>
      </c>
      <c r="C71" s="68" t="s">
        <v>151</v>
      </c>
      <c r="D71" s="9" t="s">
        <v>160</v>
      </c>
      <c r="E71" s="9" t="s">
        <v>479</v>
      </c>
      <c r="F71" s="15"/>
      <c r="G71" s="158">
        <f t="shared" si="12"/>
        <v>1</v>
      </c>
      <c r="H71" s="158">
        <f t="shared" si="12"/>
        <v>1</v>
      </c>
      <c r="I71" s="158">
        <f t="shared" si="12"/>
        <v>4</v>
      </c>
      <c r="J71" s="158">
        <f t="shared" si="12"/>
        <v>5</v>
      </c>
    </row>
    <row r="72" spans="1:10" ht="20.25" customHeight="1">
      <c r="A72" s="75" t="s">
        <v>642</v>
      </c>
      <c r="B72" s="68" t="s">
        <v>335</v>
      </c>
      <c r="C72" s="68" t="s">
        <v>151</v>
      </c>
      <c r="D72" s="9" t="s">
        <v>160</v>
      </c>
      <c r="E72" s="9" t="s">
        <v>479</v>
      </c>
      <c r="F72" s="15" t="s">
        <v>107</v>
      </c>
      <c r="G72" s="158">
        <f t="shared" si="12"/>
        <v>1</v>
      </c>
      <c r="H72" s="158">
        <f t="shared" si="12"/>
        <v>1</v>
      </c>
      <c r="I72" s="158">
        <f t="shared" si="12"/>
        <v>4</v>
      </c>
      <c r="J72" s="158">
        <f t="shared" si="12"/>
        <v>5</v>
      </c>
    </row>
    <row r="73" spans="1:10" ht="30.75" customHeight="1" hidden="1">
      <c r="A73" s="25" t="s">
        <v>643</v>
      </c>
      <c r="B73" s="68" t="s">
        <v>335</v>
      </c>
      <c r="C73" s="68" t="s">
        <v>151</v>
      </c>
      <c r="D73" s="9" t="s">
        <v>160</v>
      </c>
      <c r="E73" s="9" t="s">
        <v>479</v>
      </c>
      <c r="F73" s="15" t="s">
        <v>641</v>
      </c>
      <c r="G73" s="158">
        <v>1</v>
      </c>
      <c r="H73" s="158">
        <v>1</v>
      </c>
      <c r="I73" s="158">
        <v>4</v>
      </c>
      <c r="J73" s="158">
        <v>5</v>
      </c>
    </row>
    <row r="74" spans="1:10" ht="19.5" customHeight="1">
      <c r="A74" s="147" t="s">
        <v>177</v>
      </c>
      <c r="B74" s="77" t="s">
        <v>335</v>
      </c>
      <c r="C74" s="77" t="s">
        <v>152</v>
      </c>
      <c r="D74" s="55"/>
      <c r="E74" s="55"/>
      <c r="F74" s="248"/>
      <c r="G74" s="160">
        <f>G75+G93</f>
        <v>216.2</v>
      </c>
      <c r="H74" s="160">
        <f>H75+H93</f>
        <v>171.9</v>
      </c>
      <c r="I74" s="160">
        <f>I75+I93</f>
        <v>877</v>
      </c>
      <c r="J74" s="160">
        <f>J75+J93</f>
        <v>881</v>
      </c>
    </row>
    <row r="75" spans="1:10" ht="21.75" customHeight="1">
      <c r="A75" s="246" t="s">
        <v>361</v>
      </c>
      <c r="B75" s="211" t="s">
        <v>335</v>
      </c>
      <c r="C75" s="211" t="s">
        <v>152</v>
      </c>
      <c r="D75" s="6" t="s">
        <v>190</v>
      </c>
      <c r="E75" s="6"/>
      <c r="F75" s="72"/>
      <c r="G75" s="157">
        <f>G76</f>
        <v>215.7</v>
      </c>
      <c r="H75" s="157">
        <f aca="true" t="shared" si="13" ref="H75:J76">H76</f>
        <v>171.4</v>
      </c>
      <c r="I75" s="158">
        <f t="shared" si="13"/>
        <v>873.5</v>
      </c>
      <c r="J75" s="158">
        <f t="shared" si="13"/>
        <v>876.5</v>
      </c>
    </row>
    <row r="76" spans="1:10" ht="47.25" customHeight="1">
      <c r="A76" s="25" t="s">
        <v>476</v>
      </c>
      <c r="B76" s="68" t="s">
        <v>335</v>
      </c>
      <c r="C76" s="68" t="s">
        <v>152</v>
      </c>
      <c r="D76" s="9" t="s">
        <v>190</v>
      </c>
      <c r="E76" s="9" t="s">
        <v>477</v>
      </c>
      <c r="F76" s="15"/>
      <c r="G76" s="158">
        <f>G77</f>
        <v>215.7</v>
      </c>
      <c r="H76" s="158">
        <f t="shared" si="13"/>
        <v>171.4</v>
      </c>
      <c r="I76" s="158">
        <f t="shared" si="13"/>
        <v>873.5</v>
      </c>
      <c r="J76" s="158">
        <f t="shared" si="13"/>
        <v>876.5</v>
      </c>
    </row>
    <row r="77" spans="1:10" ht="81" customHeight="1">
      <c r="A77" s="25" t="s">
        <v>560</v>
      </c>
      <c r="B77" s="68" t="s">
        <v>335</v>
      </c>
      <c r="C77" s="68" t="s">
        <v>152</v>
      </c>
      <c r="D77" s="9" t="s">
        <v>190</v>
      </c>
      <c r="E77" s="9" t="s">
        <v>371</v>
      </c>
      <c r="F77" s="15"/>
      <c r="G77" s="158">
        <f>G78+G83+G88</f>
        <v>215.7</v>
      </c>
      <c r="H77" s="158">
        <f>H78+H83+H88</f>
        <v>171.4</v>
      </c>
      <c r="I77" s="158">
        <f>I78+I83+I88</f>
        <v>873.5</v>
      </c>
      <c r="J77" s="158">
        <f>J78+J83+J88</f>
        <v>876.5</v>
      </c>
    </row>
    <row r="78" spans="1:10" ht="105.75" customHeight="1" hidden="1">
      <c r="A78" s="25" t="s">
        <v>632</v>
      </c>
      <c r="B78" s="68" t="s">
        <v>335</v>
      </c>
      <c r="C78" s="68" t="s">
        <v>152</v>
      </c>
      <c r="D78" s="9" t="s">
        <v>190</v>
      </c>
      <c r="E78" s="9" t="s">
        <v>470</v>
      </c>
      <c r="F78" s="15"/>
      <c r="G78" s="158">
        <f>G79</f>
        <v>0</v>
      </c>
      <c r="H78" s="158">
        <f aca="true" t="shared" si="14" ref="H78:J79">H79</f>
        <v>0</v>
      </c>
      <c r="I78" s="158">
        <f t="shared" si="14"/>
        <v>637.5</v>
      </c>
      <c r="J78" s="158">
        <f t="shared" si="14"/>
        <v>638.5</v>
      </c>
    </row>
    <row r="79" spans="1:10" ht="18" customHeight="1" hidden="1">
      <c r="A79" s="75" t="s">
        <v>642</v>
      </c>
      <c r="B79" s="68" t="s">
        <v>335</v>
      </c>
      <c r="C79" s="68" t="s">
        <v>152</v>
      </c>
      <c r="D79" s="9" t="s">
        <v>190</v>
      </c>
      <c r="E79" s="9" t="s">
        <v>470</v>
      </c>
      <c r="F79" s="15" t="s">
        <v>107</v>
      </c>
      <c r="G79" s="158">
        <f>G80</f>
        <v>0</v>
      </c>
      <c r="H79" s="158">
        <f t="shared" si="14"/>
        <v>0</v>
      </c>
      <c r="I79" s="158">
        <f t="shared" si="14"/>
        <v>637.5</v>
      </c>
      <c r="J79" s="158">
        <f t="shared" si="14"/>
        <v>638.5</v>
      </c>
    </row>
    <row r="80" spans="1:10" ht="42.75" customHeight="1" hidden="1">
      <c r="A80" s="25" t="s">
        <v>643</v>
      </c>
      <c r="B80" s="68" t="s">
        <v>335</v>
      </c>
      <c r="C80" s="68" t="s">
        <v>152</v>
      </c>
      <c r="D80" s="9" t="s">
        <v>190</v>
      </c>
      <c r="E80" s="9" t="s">
        <v>470</v>
      </c>
      <c r="F80" s="15" t="s">
        <v>641</v>
      </c>
      <c r="G80" s="158"/>
      <c r="H80" s="158"/>
      <c r="I80" s="158">
        <v>637.5</v>
      </c>
      <c r="J80" s="158">
        <v>638.5</v>
      </c>
    </row>
    <row r="81" spans="1:10" ht="34.5" customHeight="1" hidden="1">
      <c r="A81" s="170" t="s">
        <v>19</v>
      </c>
      <c r="B81" s="68" t="s">
        <v>335</v>
      </c>
      <c r="C81" s="68" t="s">
        <v>152</v>
      </c>
      <c r="D81" s="9" t="s">
        <v>190</v>
      </c>
      <c r="E81" s="9" t="s">
        <v>470</v>
      </c>
      <c r="F81" s="15" t="s">
        <v>129</v>
      </c>
      <c r="G81" s="158">
        <f>G82</f>
        <v>0</v>
      </c>
      <c r="H81" s="158">
        <f>H82</f>
        <v>0</v>
      </c>
      <c r="I81" s="158">
        <f>I82</f>
        <v>0</v>
      </c>
      <c r="J81" s="158">
        <f>J82</f>
        <v>0</v>
      </c>
    </row>
    <row r="82" spans="1:10" ht="18" customHeight="1" hidden="1">
      <c r="A82" s="25" t="s">
        <v>128</v>
      </c>
      <c r="B82" s="68" t="s">
        <v>335</v>
      </c>
      <c r="C82" s="68" t="s">
        <v>152</v>
      </c>
      <c r="D82" s="9" t="s">
        <v>190</v>
      </c>
      <c r="E82" s="9" t="s">
        <v>470</v>
      </c>
      <c r="F82" s="15" t="s">
        <v>18</v>
      </c>
      <c r="G82" s="158"/>
      <c r="H82" s="158"/>
      <c r="I82" s="158"/>
      <c r="J82" s="158"/>
    </row>
    <row r="83" spans="1:10" ht="96.75" customHeight="1">
      <c r="A83" s="25" t="s">
        <v>586</v>
      </c>
      <c r="B83" s="68" t="s">
        <v>335</v>
      </c>
      <c r="C83" s="68" t="s">
        <v>152</v>
      </c>
      <c r="D83" s="9" t="s">
        <v>190</v>
      </c>
      <c r="E83" s="9" t="s">
        <v>471</v>
      </c>
      <c r="F83" s="15"/>
      <c r="G83" s="158">
        <f>G84</f>
        <v>215.7</v>
      </c>
      <c r="H83" s="158">
        <f aca="true" t="shared" si="15" ref="H83:J84">H84</f>
        <v>171.4</v>
      </c>
      <c r="I83" s="158">
        <f t="shared" si="15"/>
        <v>203</v>
      </c>
      <c r="J83" s="158">
        <f t="shared" si="15"/>
        <v>204</v>
      </c>
    </row>
    <row r="84" spans="1:10" ht="18" customHeight="1">
      <c r="A84" s="75" t="s">
        <v>642</v>
      </c>
      <c r="B84" s="68" t="s">
        <v>335</v>
      </c>
      <c r="C84" s="68" t="s">
        <v>152</v>
      </c>
      <c r="D84" s="9" t="s">
        <v>190</v>
      </c>
      <c r="E84" s="9" t="s">
        <v>471</v>
      </c>
      <c r="F84" s="15" t="s">
        <v>107</v>
      </c>
      <c r="G84" s="158">
        <v>215.7</v>
      </c>
      <c r="H84" s="158">
        <v>171.4</v>
      </c>
      <c r="I84" s="158">
        <f t="shared" si="15"/>
        <v>203</v>
      </c>
      <c r="J84" s="158">
        <f t="shared" si="15"/>
        <v>204</v>
      </c>
    </row>
    <row r="85" spans="1:10" ht="30.75" customHeight="1" hidden="1">
      <c r="A85" s="25" t="s">
        <v>643</v>
      </c>
      <c r="B85" s="68" t="s">
        <v>335</v>
      </c>
      <c r="C85" s="68" t="s">
        <v>152</v>
      </c>
      <c r="D85" s="9" t="s">
        <v>190</v>
      </c>
      <c r="E85" s="9" t="s">
        <v>471</v>
      </c>
      <c r="F85" s="15" t="s">
        <v>641</v>
      </c>
      <c r="G85" s="158"/>
      <c r="H85" s="158"/>
      <c r="I85" s="158">
        <v>203</v>
      </c>
      <c r="J85" s="158">
        <v>204</v>
      </c>
    </row>
    <row r="86" spans="1:10" ht="19.5" customHeight="1" hidden="1">
      <c r="A86" s="170" t="s">
        <v>19</v>
      </c>
      <c r="B86" s="68" t="s">
        <v>335</v>
      </c>
      <c r="C86" s="68" t="s">
        <v>152</v>
      </c>
      <c r="D86" s="9" t="s">
        <v>190</v>
      </c>
      <c r="E86" s="9" t="s">
        <v>471</v>
      </c>
      <c r="F86" s="15" t="s">
        <v>129</v>
      </c>
      <c r="G86" s="158">
        <f>G87</f>
        <v>0</v>
      </c>
      <c r="H86" s="158">
        <f>H87</f>
        <v>0</v>
      </c>
      <c r="I86" s="158">
        <f>I87</f>
        <v>0</v>
      </c>
      <c r="J86" s="158">
        <f>J87</f>
        <v>0</v>
      </c>
    </row>
    <row r="87" spans="1:10" ht="30.75" customHeight="1" hidden="1">
      <c r="A87" s="25" t="s">
        <v>128</v>
      </c>
      <c r="B87" s="68" t="s">
        <v>335</v>
      </c>
      <c r="C87" s="68" t="s">
        <v>152</v>
      </c>
      <c r="D87" s="9" t="s">
        <v>190</v>
      </c>
      <c r="E87" s="9" t="s">
        <v>471</v>
      </c>
      <c r="F87" s="15" t="s">
        <v>18</v>
      </c>
      <c r="G87" s="158"/>
      <c r="H87" s="158"/>
      <c r="I87" s="158"/>
      <c r="J87" s="158"/>
    </row>
    <row r="88" spans="1:10" ht="96.75" customHeight="1" hidden="1">
      <c r="A88" s="25" t="s">
        <v>634</v>
      </c>
      <c r="B88" s="68" t="s">
        <v>335</v>
      </c>
      <c r="C88" s="68" t="s">
        <v>152</v>
      </c>
      <c r="D88" s="9" t="s">
        <v>190</v>
      </c>
      <c r="E88" s="9" t="s">
        <v>635</v>
      </c>
      <c r="F88" s="15"/>
      <c r="G88" s="158">
        <f>G89</f>
        <v>0</v>
      </c>
      <c r="H88" s="158">
        <f aca="true" t="shared" si="16" ref="H88:J89">H89</f>
        <v>0</v>
      </c>
      <c r="I88" s="158">
        <f t="shared" si="16"/>
        <v>33</v>
      </c>
      <c r="J88" s="158">
        <f t="shared" si="16"/>
        <v>34</v>
      </c>
    </row>
    <row r="89" spans="1:10" ht="18" customHeight="1" hidden="1">
      <c r="A89" s="75" t="s">
        <v>642</v>
      </c>
      <c r="B89" s="68" t="s">
        <v>335</v>
      </c>
      <c r="C89" s="68" t="s">
        <v>152</v>
      </c>
      <c r="D89" s="9" t="s">
        <v>190</v>
      </c>
      <c r="E89" s="9" t="s">
        <v>635</v>
      </c>
      <c r="F89" s="15" t="s">
        <v>107</v>
      </c>
      <c r="G89" s="158">
        <f>G90</f>
        <v>0</v>
      </c>
      <c r="H89" s="158">
        <f t="shared" si="16"/>
        <v>0</v>
      </c>
      <c r="I89" s="158">
        <f t="shared" si="16"/>
        <v>33</v>
      </c>
      <c r="J89" s="158">
        <f t="shared" si="16"/>
        <v>34</v>
      </c>
    </row>
    <row r="90" spans="1:10" ht="32.25" customHeight="1" hidden="1">
      <c r="A90" s="25" t="s">
        <v>643</v>
      </c>
      <c r="B90" s="68" t="s">
        <v>335</v>
      </c>
      <c r="C90" s="68" t="s">
        <v>152</v>
      </c>
      <c r="D90" s="9" t="s">
        <v>190</v>
      </c>
      <c r="E90" s="9" t="s">
        <v>635</v>
      </c>
      <c r="F90" s="15" t="s">
        <v>641</v>
      </c>
      <c r="G90" s="158"/>
      <c r="H90" s="158"/>
      <c r="I90" s="158">
        <v>33</v>
      </c>
      <c r="J90" s="158">
        <v>34</v>
      </c>
    </row>
    <row r="91" spans="1:10" ht="18" customHeight="1" hidden="1">
      <c r="A91" s="170" t="s">
        <v>19</v>
      </c>
      <c r="B91" s="68" t="s">
        <v>335</v>
      </c>
      <c r="C91" s="68" t="s">
        <v>152</v>
      </c>
      <c r="D91" s="9" t="s">
        <v>190</v>
      </c>
      <c r="E91" s="9" t="s">
        <v>635</v>
      </c>
      <c r="F91" s="15" t="s">
        <v>129</v>
      </c>
      <c r="G91" s="158">
        <f>G92</f>
        <v>0</v>
      </c>
      <c r="H91" s="158">
        <f>H92</f>
        <v>0</v>
      </c>
      <c r="I91" s="158">
        <f>I92</f>
        <v>0</v>
      </c>
      <c r="J91" s="158">
        <f>J92</f>
        <v>0</v>
      </c>
    </row>
    <row r="92" spans="1:10" ht="18" customHeight="1" hidden="1">
      <c r="A92" s="25" t="s">
        <v>128</v>
      </c>
      <c r="B92" s="68" t="s">
        <v>335</v>
      </c>
      <c r="C92" s="68" t="s">
        <v>152</v>
      </c>
      <c r="D92" s="9" t="s">
        <v>190</v>
      </c>
      <c r="E92" s="9" t="s">
        <v>635</v>
      </c>
      <c r="F92" s="15" t="s">
        <v>18</v>
      </c>
      <c r="G92" s="158"/>
      <c r="H92" s="158"/>
      <c r="I92" s="158"/>
      <c r="J92" s="158"/>
    </row>
    <row r="93" spans="1:10" ht="24" customHeight="1">
      <c r="A93" s="244" t="s">
        <v>121</v>
      </c>
      <c r="B93" s="245" t="s">
        <v>335</v>
      </c>
      <c r="C93" s="245" t="s">
        <v>152</v>
      </c>
      <c r="D93" s="6" t="s">
        <v>105</v>
      </c>
      <c r="E93" s="6"/>
      <c r="F93" s="72"/>
      <c r="G93" s="157">
        <f>G95</f>
        <v>0.5</v>
      </c>
      <c r="H93" s="157">
        <f>H95</f>
        <v>0.5</v>
      </c>
      <c r="I93" s="158">
        <f>I95</f>
        <v>3.5</v>
      </c>
      <c r="J93" s="158">
        <f>J95</f>
        <v>4.5</v>
      </c>
    </row>
    <row r="94" spans="1:10" ht="52.5" customHeight="1">
      <c r="A94" s="213" t="s">
        <v>476</v>
      </c>
      <c r="B94" s="236" t="s">
        <v>335</v>
      </c>
      <c r="C94" s="236" t="s">
        <v>152</v>
      </c>
      <c r="D94" s="9" t="s">
        <v>105</v>
      </c>
      <c r="E94" s="9" t="s">
        <v>477</v>
      </c>
      <c r="F94" s="15"/>
      <c r="G94" s="158">
        <f>G95</f>
        <v>0.5</v>
      </c>
      <c r="H94" s="158">
        <f aca="true" t="shared" si="17" ref="H94:J97">H95</f>
        <v>0.5</v>
      </c>
      <c r="I94" s="158">
        <f t="shared" si="17"/>
        <v>3.5</v>
      </c>
      <c r="J94" s="158">
        <f t="shared" si="17"/>
        <v>4.5</v>
      </c>
    </row>
    <row r="95" spans="1:10" ht="88.5" customHeight="1">
      <c r="A95" s="25" t="s">
        <v>587</v>
      </c>
      <c r="B95" s="236" t="s">
        <v>335</v>
      </c>
      <c r="C95" s="236" t="s">
        <v>152</v>
      </c>
      <c r="D95" s="9" t="s">
        <v>105</v>
      </c>
      <c r="E95" s="9" t="s">
        <v>609</v>
      </c>
      <c r="F95" s="15"/>
      <c r="G95" s="158">
        <f>G96</f>
        <v>0.5</v>
      </c>
      <c r="H95" s="158">
        <f t="shared" si="17"/>
        <v>0.5</v>
      </c>
      <c r="I95" s="158">
        <f t="shared" si="17"/>
        <v>3.5</v>
      </c>
      <c r="J95" s="158">
        <f t="shared" si="17"/>
        <v>4.5</v>
      </c>
    </row>
    <row r="96" spans="1:10" ht="102.75" customHeight="1">
      <c r="A96" s="25" t="s">
        <v>588</v>
      </c>
      <c r="B96" s="236" t="s">
        <v>335</v>
      </c>
      <c r="C96" s="236" t="s">
        <v>152</v>
      </c>
      <c r="D96" s="9" t="s">
        <v>105</v>
      </c>
      <c r="E96" s="9" t="s">
        <v>360</v>
      </c>
      <c r="F96" s="15"/>
      <c r="G96" s="158">
        <f>G97</f>
        <v>0.5</v>
      </c>
      <c r="H96" s="158">
        <f t="shared" si="17"/>
        <v>0.5</v>
      </c>
      <c r="I96" s="158">
        <f t="shared" si="17"/>
        <v>3.5</v>
      </c>
      <c r="J96" s="158">
        <f t="shared" si="17"/>
        <v>4.5</v>
      </c>
    </row>
    <row r="97" spans="1:10" ht="18.75" customHeight="1">
      <c r="A97" s="225" t="s">
        <v>642</v>
      </c>
      <c r="B97" s="236" t="s">
        <v>335</v>
      </c>
      <c r="C97" s="236" t="s">
        <v>152</v>
      </c>
      <c r="D97" s="9" t="s">
        <v>105</v>
      </c>
      <c r="E97" s="9" t="s">
        <v>360</v>
      </c>
      <c r="F97" s="15" t="s">
        <v>107</v>
      </c>
      <c r="G97" s="158">
        <f>G98</f>
        <v>0.5</v>
      </c>
      <c r="H97" s="158">
        <f t="shared" si="17"/>
        <v>0.5</v>
      </c>
      <c r="I97" s="158">
        <f t="shared" si="17"/>
        <v>3.5</v>
      </c>
      <c r="J97" s="158">
        <f t="shared" si="17"/>
        <v>4.5</v>
      </c>
    </row>
    <row r="98" spans="1:10" ht="36.75" customHeight="1" hidden="1">
      <c r="A98" s="213" t="s">
        <v>643</v>
      </c>
      <c r="B98" s="236" t="s">
        <v>335</v>
      </c>
      <c r="C98" s="236" t="s">
        <v>152</v>
      </c>
      <c r="D98" s="9" t="s">
        <v>105</v>
      </c>
      <c r="E98" s="9" t="s">
        <v>360</v>
      </c>
      <c r="F98" s="15" t="s">
        <v>641</v>
      </c>
      <c r="G98" s="158">
        <v>0.5</v>
      </c>
      <c r="H98" s="158">
        <v>0.5</v>
      </c>
      <c r="I98" s="158">
        <v>3.5</v>
      </c>
      <c r="J98" s="158">
        <v>4.5</v>
      </c>
    </row>
    <row r="99" spans="1:10" ht="18" customHeight="1">
      <c r="A99" s="73" t="s">
        <v>161</v>
      </c>
      <c r="B99" s="55" t="s">
        <v>335</v>
      </c>
      <c r="C99" s="55" t="s">
        <v>149</v>
      </c>
      <c r="D99" s="55"/>
      <c r="E99" s="55"/>
      <c r="F99" s="55"/>
      <c r="G99" s="160">
        <f>G100+G119+G144</f>
        <v>95</v>
      </c>
      <c r="H99" s="160">
        <f>H100+H119+H144</f>
        <v>91</v>
      </c>
      <c r="I99" s="160">
        <f>I100+I119+I144</f>
        <v>219</v>
      </c>
      <c r="J99" s="160">
        <f>J100+J119+J144</f>
        <v>222</v>
      </c>
    </row>
    <row r="100" spans="1:10" ht="18" customHeight="1" hidden="1">
      <c r="A100" s="219" t="s">
        <v>153</v>
      </c>
      <c r="B100" s="220" t="s">
        <v>335</v>
      </c>
      <c r="C100" s="221" t="s">
        <v>149</v>
      </c>
      <c r="D100" s="221" t="s">
        <v>147</v>
      </c>
      <c r="E100" s="221"/>
      <c r="F100" s="221"/>
      <c r="G100" s="222">
        <f>G101</f>
        <v>0</v>
      </c>
      <c r="H100" s="222">
        <f aca="true" t="shared" si="18" ref="H100:J101">H101</f>
        <v>0</v>
      </c>
      <c r="I100" s="222">
        <f t="shared" si="18"/>
        <v>0</v>
      </c>
      <c r="J100" s="222">
        <f t="shared" si="18"/>
        <v>0</v>
      </c>
    </row>
    <row r="101" spans="1:10" ht="18" customHeight="1" hidden="1">
      <c r="A101" s="223" t="s">
        <v>15</v>
      </c>
      <c r="B101" s="218" t="s">
        <v>335</v>
      </c>
      <c r="C101" s="215" t="s">
        <v>149</v>
      </c>
      <c r="D101" s="215" t="s">
        <v>147</v>
      </c>
      <c r="E101" s="215" t="s">
        <v>644</v>
      </c>
      <c r="F101" s="215"/>
      <c r="G101" s="216">
        <f>G102</f>
        <v>0</v>
      </c>
      <c r="H101" s="216">
        <f t="shared" si="18"/>
        <v>0</v>
      </c>
      <c r="I101" s="216">
        <f t="shared" si="18"/>
        <v>0</v>
      </c>
      <c r="J101" s="216">
        <f t="shared" si="18"/>
        <v>0</v>
      </c>
    </row>
    <row r="102" spans="1:10" ht="18" customHeight="1" hidden="1">
      <c r="A102" s="214" t="s">
        <v>16</v>
      </c>
      <c r="B102" s="218" t="s">
        <v>335</v>
      </c>
      <c r="C102" s="215" t="s">
        <v>149</v>
      </c>
      <c r="D102" s="215" t="s">
        <v>147</v>
      </c>
      <c r="E102" s="215" t="s">
        <v>20</v>
      </c>
      <c r="F102" s="215"/>
      <c r="G102" s="216">
        <f>G104+G109+G114</f>
        <v>0</v>
      </c>
      <c r="H102" s="216">
        <f>H104+H109+H114</f>
        <v>0</v>
      </c>
      <c r="I102" s="216">
        <f>I104+I109+I114</f>
        <v>0</v>
      </c>
      <c r="J102" s="216">
        <f>J104+J109+J114</f>
        <v>0</v>
      </c>
    </row>
    <row r="103" spans="1:10" ht="18" customHeight="1" hidden="1">
      <c r="A103" s="217" t="s">
        <v>113</v>
      </c>
      <c r="B103" s="218" t="s">
        <v>335</v>
      </c>
      <c r="C103" s="215" t="s">
        <v>149</v>
      </c>
      <c r="D103" s="215" t="s">
        <v>147</v>
      </c>
      <c r="E103" s="215" t="s">
        <v>206</v>
      </c>
      <c r="F103" s="215" t="s">
        <v>107</v>
      </c>
      <c r="G103" s="216">
        <f>G104</f>
        <v>0</v>
      </c>
      <c r="H103" s="216">
        <f>H104</f>
        <v>0</v>
      </c>
      <c r="I103" s="216">
        <f>I104</f>
        <v>0</v>
      </c>
      <c r="J103" s="216">
        <f>J104</f>
        <v>0</v>
      </c>
    </row>
    <row r="104" spans="1:10" ht="34.5" customHeight="1" hidden="1">
      <c r="A104" s="217" t="s">
        <v>22</v>
      </c>
      <c r="B104" s="218" t="s">
        <v>335</v>
      </c>
      <c r="C104" s="215" t="s">
        <v>149</v>
      </c>
      <c r="D104" s="215" t="s">
        <v>147</v>
      </c>
      <c r="E104" s="215" t="s">
        <v>21</v>
      </c>
      <c r="F104" s="215"/>
      <c r="G104" s="216">
        <f>G105+G107</f>
        <v>0</v>
      </c>
      <c r="H104" s="216">
        <f>H105+H107</f>
        <v>0</v>
      </c>
      <c r="I104" s="216">
        <f>I105+I107</f>
        <v>0</v>
      </c>
      <c r="J104" s="216">
        <f>J105+J107</f>
        <v>0</v>
      </c>
    </row>
    <row r="105" spans="1:10" ht="18" customHeight="1" hidden="1">
      <c r="A105" s="217" t="s">
        <v>642</v>
      </c>
      <c r="B105" s="218" t="s">
        <v>335</v>
      </c>
      <c r="C105" s="215" t="s">
        <v>149</v>
      </c>
      <c r="D105" s="215" t="s">
        <v>147</v>
      </c>
      <c r="E105" s="215" t="s">
        <v>21</v>
      </c>
      <c r="F105" s="215" t="s">
        <v>107</v>
      </c>
      <c r="G105" s="216">
        <f>G106</f>
        <v>0</v>
      </c>
      <c r="H105" s="216">
        <f>H106</f>
        <v>0</v>
      </c>
      <c r="I105" s="216">
        <f>I106</f>
        <v>0</v>
      </c>
      <c r="J105" s="216">
        <f>J106</f>
        <v>0</v>
      </c>
    </row>
    <row r="106" spans="1:10" ht="18" customHeight="1" hidden="1">
      <c r="A106" s="214" t="s">
        <v>643</v>
      </c>
      <c r="B106" s="218" t="s">
        <v>335</v>
      </c>
      <c r="C106" s="215" t="s">
        <v>149</v>
      </c>
      <c r="D106" s="215" t="s">
        <v>147</v>
      </c>
      <c r="E106" s="215" t="s">
        <v>21</v>
      </c>
      <c r="F106" s="215" t="s">
        <v>641</v>
      </c>
      <c r="G106" s="216"/>
      <c r="H106" s="216"/>
      <c r="I106" s="216"/>
      <c r="J106" s="216"/>
    </row>
    <row r="107" spans="1:10" ht="18" customHeight="1" hidden="1">
      <c r="A107" s="224" t="s">
        <v>19</v>
      </c>
      <c r="B107" s="218" t="s">
        <v>335</v>
      </c>
      <c r="C107" s="215" t="s">
        <v>149</v>
      </c>
      <c r="D107" s="215" t="s">
        <v>147</v>
      </c>
      <c r="E107" s="215" t="s">
        <v>21</v>
      </c>
      <c r="F107" s="215" t="s">
        <v>129</v>
      </c>
      <c r="G107" s="216">
        <f>G108</f>
        <v>0</v>
      </c>
      <c r="H107" s="216">
        <f>H108</f>
        <v>0</v>
      </c>
      <c r="I107" s="216">
        <f>I108</f>
        <v>0</v>
      </c>
      <c r="J107" s="216">
        <f>J108</f>
        <v>0</v>
      </c>
    </row>
    <row r="108" spans="1:10" ht="18" customHeight="1" hidden="1">
      <c r="A108" s="214" t="s">
        <v>128</v>
      </c>
      <c r="B108" s="218" t="s">
        <v>335</v>
      </c>
      <c r="C108" s="215" t="s">
        <v>149</v>
      </c>
      <c r="D108" s="215" t="s">
        <v>147</v>
      </c>
      <c r="E108" s="215" t="s">
        <v>21</v>
      </c>
      <c r="F108" s="215" t="s">
        <v>18</v>
      </c>
      <c r="G108" s="216"/>
      <c r="H108" s="216"/>
      <c r="I108" s="216"/>
      <c r="J108" s="216"/>
    </row>
    <row r="109" spans="1:10" ht="18" customHeight="1" hidden="1">
      <c r="A109" s="214" t="s">
        <v>24</v>
      </c>
      <c r="B109" s="218" t="s">
        <v>335</v>
      </c>
      <c r="C109" s="215" t="s">
        <v>149</v>
      </c>
      <c r="D109" s="215" t="s">
        <v>147</v>
      </c>
      <c r="E109" s="215" t="s">
        <v>23</v>
      </c>
      <c r="F109" s="215"/>
      <c r="G109" s="216">
        <f>G110+G112</f>
        <v>0</v>
      </c>
      <c r="H109" s="216">
        <f>H110+H112</f>
        <v>0</v>
      </c>
      <c r="I109" s="216">
        <f>I110+I112</f>
        <v>0</v>
      </c>
      <c r="J109" s="216">
        <f>J110+J112</f>
        <v>0</v>
      </c>
    </row>
    <row r="110" spans="1:10" ht="18" customHeight="1" hidden="1">
      <c r="A110" s="217" t="s">
        <v>642</v>
      </c>
      <c r="B110" s="218" t="s">
        <v>335</v>
      </c>
      <c r="C110" s="215" t="s">
        <v>149</v>
      </c>
      <c r="D110" s="215" t="s">
        <v>147</v>
      </c>
      <c r="E110" s="215" t="s">
        <v>23</v>
      </c>
      <c r="F110" s="215" t="s">
        <v>107</v>
      </c>
      <c r="G110" s="216">
        <f>G111</f>
        <v>0</v>
      </c>
      <c r="H110" s="216">
        <f>H111</f>
        <v>0</v>
      </c>
      <c r="I110" s="216">
        <f>I111</f>
        <v>0</v>
      </c>
      <c r="J110" s="216">
        <f>J111</f>
        <v>0</v>
      </c>
    </row>
    <row r="111" spans="1:10" ht="37.5" customHeight="1" hidden="1">
      <c r="A111" s="214" t="s">
        <v>643</v>
      </c>
      <c r="B111" s="218" t="s">
        <v>335</v>
      </c>
      <c r="C111" s="215" t="s">
        <v>149</v>
      </c>
      <c r="D111" s="215" t="s">
        <v>147</v>
      </c>
      <c r="E111" s="215" t="s">
        <v>23</v>
      </c>
      <c r="F111" s="215" t="s">
        <v>641</v>
      </c>
      <c r="G111" s="216"/>
      <c r="H111" s="216"/>
      <c r="I111" s="216"/>
      <c r="J111" s="216"/>
    </row>
    <row r="112" spans="1:10" ht="18" customHeight="1" hidden="1">
      <c r="A112" s="224" t="s">
        <v>19</v>
      </c>
      <c r="B112" s="218" t="s">
        <v>335</v>
      </c>
      <c r="C112" s="215" t="s">
        <v>149</v>
      </c>
      <c r="D112" s="215" t="s">
        <v>147</v>
      </c>
      <c r="E112" s="215" t="s">
        <v>23</v>
      </c>
      <c r="F112" s="215" t="s">
        <v>129</v>
      </c>
      <c r="G112" s="216">
        <f>G113</f>
        <v>0</v>
      </c>
      <c r="H112" s="216">
        <f>H113</f>
        <v>0</v>
      </c>
      <c r="I112" s="216">
        <f>I113</f>
        <v>0</v>
      </c>
      <c r="J112" s="216">
        <f>J113</f>
        <v>0</v>
      </c>
    </row>
    <row r="113" spans="1:10" ht="12.75" customHeight="1" hidden="1">
      <c r="A113" s="214" t="s">
        <v>128</v>
      </c>
      <c r="B113" s="218" t="s">
        <v>335</v>
      </c>
      <c r="C113" s="215" t="s">
        <v>149</v>
      </c>
      <c r="D113" s="215" t="s">
        <v>147</v>
      </c>
      <c r="E113" s="215" t="s">
        <v>23</v>
      </c>
      <c r="F113" s="215" t="s">
        <v>18</v>
      </c>
      <c r="G113" s="216"/>
      <c r="H113" s="216"/>
      <c r="I113" s="216"/>
      <c r="J113" s="216"/>
    </row>
    <row r="114" spans="1:10" ht="17.25" customHeight="1" hidden="1">
      <c r="A114" s="214" t="s">
        <v>17</v>
      </c>
      <c r="B114" s="218" t="s">
        <v>335</v>
      </c>
      <c r="C114" s="215" t="s">
        <v>149</v>
      </c>
      <c r="D114" s="215" t="s">
        <v>147</v>
      </c>
      <c r="E114" s="215" t="s">
        <v>25</v>
      </c>
      <c r="F114" s="215"/>
      <c r="G114" s="216">
        <f>G115+G117</f>
        <v>0</v>
      </c>
      <c r="H114" s="216">
        <f>H115+H117</f>
        <v>0</v>
      </c>
      <c r="I114" s="216">
        <f>I115+I117</f>
        <v>0</v>
      </c>
      <c r="J114" s="216">
        <f>J115+J117</f>
        <v>0</v>
      </c>
    </row>
    <row r="115" spans="1:10" ht="17.25" customHeight="1" hidden="1">
      <c r="A115" s="217" t="s">
        <v>642</v>
      </c>
      <c r="B115" s="218" t="s">
        <v>335</v>
      </c>
      <c r="C115" s="215" t="s">
        <v>149</v>
      </c>
      <c r="D115" s="215" t="s">
        <v>147</v>
      </c>
      <c r="E115" s="215" t="s">
        <v>25</v>
      </c>
      <c r="F115" s="215" t="s">
        <v>107</v>
      </c>
      <c r="G115" s="216">
        <f>G116</f>
        <v>0</v>
      </c>
      <c r="H115" s="216">
        <f>H116</f>
        <v>0</v>
      </c>
      <c r="I115" s="216">
        <f>I116</f>
        <v>0</v>
      </c>
      <c r="J115" s="216">
        <f>J116</f>
        <v>0</v>
      </c>
    </row>
    <row r="116" spans="1:10" ht="17.25" customHeight="1" hidden="1">
      <c r="A116" s="214" t="s">
        <v>643</v>
      </c>
      <c r="B116" s="218" t="s">
        <v>335</v>
      </c>
      <c r="C116" s="215" t="s">
        <v>149</v>
      </c>
      <c r="D116" s="215" t="s">
        <v>147</v>
      </c>
      <c r="E116" s="215" t="s">
        <v>25</v>
      </c>
      <c r="F116" s="215" t="s">
        <v>641</v>
      </c>
      <c r="G116" s="216"/>
      <c r="H116" s="216"/>
      <c r="I116" s="216"/>
      <c r="J116" s="216"/>
    </row>
    <row r="117" spans="1:10" ht="21" customHeight="1" hidden="1">
      <c r="A117" s="224" t="s">
        <v>19</v>
      </c>
      <c r="B117" s="218" t="s">
        <v>335</v>
      </c>
      <c r="C117" s="215" t="s">
        <v>149</v>
      </c>
      <c r="D117" s="215" t="s">
        <v>147</v>
      </c>
      <c r="E117" s="215" t="s">
        <v>25</v>
      </c>
      <c r="F117" s="215" t="s">
        <v>129</v>
      </c>
      <c r="G117" s="216">
        <f>G118</f>
        <v>0</v>
      </c>
      <c r="H117" s="216">
        <f>H118</f>
        <v>0</v>
      </c>
      <c r="I117" s="216">
        <f>I118</f>
        <v>0</v>
      </c>
      <c r="J117" s="216">
        <f>J118</f>
        <v>0</v>
      </c>
    </row>
    <row r="118" spans="1:10" ht="34.5" customHeight="1" hidden="1">
      <c r="A118" s="214" t="s">
        <v>128</v>
      </c>
      <c r="B118" s="218" t="s">
        <v>335</v>
      </c>
      <c r="C118" s="215" t="s">
        <v>149</v>
      </c>
      <c r="D118" s="215" t="s">
        <v>147</v>
      </c>
      <c r="E118" s="215" t="s">
        <v>25</v>
      </c>
      <c r="F118" s="215" t="s">
        <v>18</v>
      </c>
      <c r="G118" s="216"/>
      <c r="H118" s="216"/>
      <c r="I118" s="216"/>
      <c r="J118" s="216"/>
    </row>
    <row r="119" spans="1:10" ht="19.5" customHeight="1" hidden="1">
      <c r="A119" s="22" t="s">
        <v>154</v>
      </c>
      <c r="B119" s="54" t="s">
        <v>335</v>
      </c>
      <c r="C119" s="24" t="s">
        <v>149</v>
      </c>
      <c r="D119" s="24" t="s">
        <v>150</v>
      </c>
      <c r="E119" s="24"/>
      <c r="F119" s="24"/>
      <c r="G119" s="159">
        <f>G120+G137</f>
        <v>0</v>
      </c>
      <c r="H119" s="159">
        <f>H120+H137</f>
        <v>0</v>
      </c>
      <c r="I119" s="159">
        <f>I120+I137</f>
        <v>116</v>
      </c>
      <c r="J119" s="159">
        <f>J120+J137</f>
        <v>118</v>
      </c>
    </row>
    <row r="120" spans="1:10" ht="48.75" customHeight="1" hidden="1">
      <c r="A120" s="25" t="s">
        <v>476</v>
      </c>
      <c r="B120" s="15" t="s">
        <v>335</v>
      </c>
      <c r="C120" s="9" t="s">
        <v>149</v>
      </c>
      <c r="D120" s="9" t="s">
        <v>150</v>
      </c>
      <c r="E120" s="9" t="s">
        <v>477</v>
      </c>
      <c r="F120" s="9"/>
      <c r="G120" s="158">
        <f>G121</f>
        <v>0</v>
      </c>
      <c r="H120" s="158">
        <f aca="true" t="shared" si="19" ref="H120:J121">H121</f>
        <v>0</v>
      </c>
      <c r="I120" s="158">
        <f t="shared" si="19"/>
        <v>103</v>
      </c>
      <c r="J120" s="158">
        <f t="shared" si="19"/>
        <v>104</v>
      </c>
    </row>
    <row r="121" spans="1:10" ht="88.5" customHeight="1" hidden="1">
      <c r="A121" s="25" t="s">
        <v>563</v>
      </c>
      <c r="B121" s="15" t="s">
        <v>335</v>
      </c>
      <c r="C121" s="9" t="s">
        <v>149</v>
      </c>
      <c r="D121" s="9" t="s">
        <v>150</v>
      </c>
      <c r="E121" s="9" t="s">
        <v>561</v>
      </c>
      <c r="F121" s="9"/>
      <c r="G121" s="158">
        <f>G122</f>
        <v>0</v>
      </c>
      <c r="H121" s="158">
        <f t="shared" si="19"/>
        <v>0</v>
      </c>
      <c r="I121" s="158">
        <f t="shared" si="19"/>
        <v>103</v>
      </c>
      <c r="J121" s="158">
        <f t="shared" si="19"/>
        <v>104</v>
      </c>
    </row>
    <row r="122" spans="1:10" ht="19.5" customHeight="1" hidden="1">
      <c r="A122" s="75" t="s">
        <v>27</v>
      </c>
      <c r="B122" s="15" t="s">
        <v>335</v>
      </c>
      <c r="C122" s="9" t="s">
        <v>149</v>
      </c>
      <c r="D122" s="9" t="s">
        <v>150</v>
      </c>
      <c r="E122" s="9" t="s">
        <v>561</v>
      </c>
      <c r="F122" s="9"/>
      <c r="G122" s="158">
        <f>G132</f>
        <v>0</v>
      </c>
      <c r="H122" s="158">
        <f>H132</f>
        <v>0</v>
      </c>
      <c r="I122" s="158">
        <f>I132</f>
        <v>103</v>
      </c>
      <c r="J122" s="158">
        <f>J132</f>
        <v>104</v>
      </c>
    </row>
    <row r="123" spans="1:10" ht="19.5" customHeight="1" hidden="1">
      <c r="A123" s="217" t="s">
        <v>642</v>
      </c>
      <c r="B123" s="218" t="s">
        <v>335</v>
      </c>
      <c r="C123" s="215" t="s">
        <v>149</v>
      </c>
      <c r="D123" s="215" t="s">
        <v>150</v>
      </c>
      <c r="E123" s="215" t="s">
        <v>26</v>
      </c>
      <c r="F123" s="215" t="s">
        <v>107</v>
      </c>
      <c r="G123" s="216">
        <f>G124</f>
        <v>0</v>
      </c>
      <c r="H123" s="216">
        <f>H124</f>
        <v>0</v>
      </c>
      <c r="I123" s="216">
        <f>I124</f>
        <v>0</v>
      </c>
      <c r="J123" s="216">
        <f>J124</f>
        <v>0</v>
      </c>
    </row>
    <row r="124" spans="1:10" ht="19.5" customHeight="1" hidden="1">
      <c r="A124" s="214" t="s">
        <v>643</v>
      </c>
      <c r="B124" s="218" t="s">
        <v>335</v>
      </c>
      <c r="C124" s="215" t="s">
        <v>149</v>
      </c>
      <c r="D124" s="215" t="s">
        <v>150</v>
      </c>
      <c r="E124" s="215" t="s">
        <v>26</v>
      </c>
      <c r="F124" s="215" t="s">
        <v>641</v>
      </c>
      <c r="G124" s="216"/>
      <c r="H124" s="216"/>
      <c r="I124" s="216"/>
      <c r="J124" s="216"/>
    </row>
    <row r="125" spans="1:10" ht="19.5" customHeight="1" hidden="1">
      <c r="A125" s="224" t="s">
        <v>19</v>
      </c>
      <c r="B125" s="218" t="s">
        <v>335</v>
      </c>
      <c r="C125" s="215" t="s">
        <v>149</v>
      </c>
      <c r="D125" s="215" t="s">
        <v>150</v>
      </c>
      <c r="E125" s="215" t="s">
        <v>26</v>
      </c>
      <c r="F125" s="215" t="s">
        <v>129</v>
      </c>
      <c r="G125" s="216">
        <f>G126</f>
        <v>0</v>
      </c>
      <c r="H125" s="216">
        <f>H126</f>
        <v>0</v>
      </c>
      <c r="I125" s="216">
        <f>I126</f>
        <v>0</v>
      </c>
      <c r="J125" s="216">
        <f>J126</f>
        <v>0</v>
      </c>
    </row>
    <row r="126" spans="1:10" ht="34.5" customHeight="1" hidden="1">
      <c r="A126" s="214" t="s">
        <v>128</v>
      </c>
      <c r="B126" s="218" t="s">
        <v>335</v>
      </c>
      <c r="C126" s="215" t="s">
        <v>149</v>
      </c>
      <c r="D126" s="215" t="s">
        <v>150</v>
      </c>
      <c r="E126" s="215" t="s">
        <v>26</v>
      </c>
      <c r="F126" s="215" t="s">
        <v>18</v>
      </c>
      <c r="G126" s="216"/>
      <c r="H126" s="216"/>
      <c r="I126" s="216"/>
      <c r="J126" s="216"/>
    </row>
    <row r="127" spans="1:10" ht="19.5" customHeight="1" hidden="1">
      <c r="A127" s="217" t="s">
        <v>29</v>
      </c>
      <c r="B127" s="218" t="s">
        <v>335</v>
      </c>
      <c r="C127" s="215" t="s">
        <v>149</v>
      </c>
      <c r="D127" s="215" t="s">
        <v>150</v>
      </c>
      <c r="E127" s="215" t="s">
        <v>28</v>
      </c>
      <c r="F127" s="215"/>
      <c r="G127" s="216">
        <f>G128+G130</f>
        <v>0</v>
      </c>
      <c r="H127" s="216">
        <f>H128+H130</f>
        <v>0</v>
      </c>
      <c r="I127" s="216">
        <f>I128+I130</f>
        <v>0</v>
      </c>
      <c r="J127" s="216">
        <f>J128+J130</f>
        <v>0</v>
      </c>
    </row>
    <row r="128" spans="1:10" ht="32.25" customHeight="1" hidden="1">
      <c r="A128" s="217" t="s">
        <v>642</v>
      </c>
      <c r="B128" s="218" t="s">
        <v>335</v>
      </c>
      <c r="C128" s="215" t="s">
        <v>149</v>
      </c>
      <c r="D128" s="215" t="s">
        <v>150</v>
      </c>
      <c r="E128" s="215" t="s">
        <v>28</v>
      </c>
      <c r="F128" s="215" t="s">
        <v>107</v>
      </c>
      <c r="G128" s="216">
        <f>G129</f>
        <v>0</v>
      </c>
      <c r="H128" s="216">
        <f>H129</f>
        <v>0</v>
      </c>
      <c r="I128" s="216">
        <f>I129</f>
        <v>0</v>
      </c>
      <c r="J128" s="216">
        <f>J129</f>
        <v>0</v>
      </c>
    </row>
    <row r="129" spans="1:10" ht="33.75" customHeight="1" hidden="1">
      <c r="A129" s="214" t="s">
        <v>643</v>
      </c>
      <c r="B129" s="218" t="s">
        <v>335</v>
      </c>
      <c r="C129" s="215" t="s">
        <v>149</v>
      </c>
      <c r="D129" s="215" t="s">
        <v>150</v>
      </c>
      <c r="E129" s="215" t="s">
        <v>28</v>
      </c>
      <c r="F129" s="215" t="s">
        <v>641</v>
      </c>
      <c r="G129" s="216"/>
      <c r="H129" s="216"/>
      <c r="I129" s="216"/>
      <c r="J129" s="216"/>
    </row>
    <row r="130" spans="1:10" ht="19.5" customHeight="1" hidden="1">
      <c r="A130" s="224" t="s">
        <v>19</v>
      </c>
      <c r="B130" s="218" t="s">
        <v>335</v>
      </c>
      <c r="C130" s="215" t="s">
        <v>149</v>
      </c>
      <c r="D130" s="215" t="s">
        <v>150</v>
      </c>
      <c r="E130" s="215" t="s">
        <v>28</v>
      </c>
      <c r="F130" s="215" t="s">
        <v>129</v>
      </c>
      <c r="G130" s="216">
        <f>G131</f>
        <v>0</v>
      </c>
      <c r="H130" s="216">
        <f>H131</f>
        <v>0</v>
      </c>
      <c r="I130" s="216">
        <f>I131</f>
        <v>0</v>
      </c>
      <c r="J130" s="216">
        <f>J131</f>
        <v>0</v>
      </c>
    </row>
    <row r="131" spans="1:10" ht="19.5" customHeight="1" hidden="1">
      <c r="A131" s="214" t="s">
        <v>128</v>
      </c>
      <c r="B131" s="218" t="s">
        <v>335</v>
      </c>
      <c r="C131" s="215" t="s">
        <v>149</v>
      </c>
      <c r="D131" s="215" t="s">
        <v>150</v>
      </c>
      <c r="E131" s="215" t="s">
        <v>28</v>
      </c>
      <c r="F131" s="215" t="s">
        <v>18</v>
      </c>
      <c r="G131" s="216"/>
      <c r="H131" s="216"/>
      <c r="I131" s="216"/>
      <c r="J131" s="216"/>
    </row>
    <row r="132" spans="1:10" ht="99.75" customHeight="1" hidden="1">
      <c r="A132" s="25" t="s">
        <v>573</v>
      </c>
      <c r="B132" s="15" t="s">
        <v>335</v>
      </c>
      <c r="C132" s="9" t="s">
        <v>149</v>
      </c>
      <c r="D132" s="9" t="s">
        <v>150</v>
      </c>
      <c r="E132" s="9" t="s">
        <v>564</v>
      </c>
      <c r="F132" s="9"/>
      <c r="G132" s="158">
        <f>G133+G135</f>
        <v>0</v>
      </c>
      <c r="H132" s="158">
        <f>H133+H135</f>
        <v>0</v>
      </c>
      <c r="I132" s="158">
        <f>I133+I135</f>
        <v>103</v>
      </c>
      <c r="J132" s="158">
        <f>J133+J135</f>
        <v>104</v>
      </c>
    </row>
    <row r="133" spans="1:10" ht="15.75" customHeight="1" hidden="1">
      <c r="A133" s="225" t="s">
        <v>642</v>
      </c>
      <c r="B133" s="15" t="s">
        <v>335</v>
      </c>
      <c r="C133" s="9" t="s">
        <v>149</v>
      </c>
      <c r="D133" s="9" t="s">
        <v>150</v>
      </c>
      <c r="E133" s="9" t="s">
        <v>564</v>
      </c>
      <c r="F133" s="9" t="s">
        <v>107</v>
      </c>
      <c r="G133" s="158">
        <f>G134</f>
        <v>0</v>
      </c>
      <c r="H133" s="158">
        <f>H134</f>
        <v>0</v>
      </c>
      <c r="I133" s="158">
        <f>I134</f>
        <v>103</v>
      </c>
      <c r="J133" s="158">
        <f>J134</f>
        <v>104</v>
      </c>
    </row>
    <row r="134" spans="1:10" ht="31.5" customHeight="1" hidden="1">
      <c r="A134" s="213" t="s">
        <v>643</v>
      </c>
      <c r="B134" s="15" t="s">
        <v>335</v>
      </c>
      <c r="C134" s="9" t="s">
        <v>149</v>
      </c>
      <c r="D134" s="9" t="s">
        <v>150</v>
      </c>
      <c r="E134" s="9" t="s">
        <v>564</v>
      </c>
      <c r="F134" s="9" t="s">
        <v>641</v>
      </c>
      <c r="G134" s="158"/>
      <c r="H134" s="158"/>
      <c r="I134" s="158">
        <v>103</v>
      </c>
      <c r="J134" s="158">
        <v>104</v>
      </c>
    </row>
    <row r="135" spans="1:10" ht="15.75" customHeight="1" hidden="1">
      <c r="A135" s="25" t="s">
        <v>19</v>
      </c>
      <c r="B135" s="15" t="s">
        <v>335</v>
      </c>
      <c r="C135" s="9" t="s">
        <v>149</v>
      </c>
      <c r="D135" s="9" t="s">
        <v>150</v>
      </c>
      <c r="E135" s="9" t="s">
        <v>564</v>
      </c>
      <c r="F135" s="9" t="s">
        <v>129</v>
      </c>
      <c r="G135" s="158">
        <f>G136</f>
        <v>0</v>
      </c>
      <c r="H135" s="158">
        <f>H136</f>
        <v>0</v>
      </c>
      <c r="I135" s="158">
        <f>I136</f>
        <v>0</v>
      </c>
      <c r="J135" s="158">
        <f>J136</f>
        <v>0</v>
      </c>
    </row>
    <row r="136" spans="1:10" ht="15.75" customHeight="1" hidden="1">
      <c r="A136" s="25" t="s">
        <v>128</v>
      </c>
      <c r="B136" s="15" t="s">
        <v>335</v>
      </c>
      <c r="C136" s="9" t="s">
        <v>149</v>
      </c>
      <c r="D136" s="9" t="s">
        <v>150</v>
      </c>
      <c r="E136" s="9" t="s">
        <v>564</v>
      </c>
      <c r="F136" s="9" t="s">
        <v>18</v>
      </c>
      <c r="G136" s="158"/>
      <c r="H136" s="158"/>
      <c r="I136" s="158"/>
      <c r="J136" s="158"/>
    </row>
    <row r="137" spans="1:10" ht="56.25" customHeight="1" hidden="1">
      <c r="A137" s="25" t="s">
        <v>476</v>
      </c>
      <c r="B137" s="9" t="s">
        <v>335</v>
      </c>
      <c r="C137" s="9" t="s">
        <v>149</v>
      </c>
      <c r="D137" s="9" t="s">
        <v>150</v>
      </c>
      <c r="E137" s="9" t="s">
        <v>477</v>
      </c>
      <c r="F137" s="9"/>
      <c r="G137" s="162">
        <f>G138</f>
        <v>0</v>
      </c>
      <c r="H137" s="162">
        <f aca="true" t="shared" si="20" ref="H137:J138">H138</f>
        <v>0</v>
      </c>
      <c r="I137" s="162">
        <f t="shared" si="20"/>
        <v>13</v>
      </c>
      <c r="J137" s="162">
        <f t="shared" si="20"/>
        <v>14</v>
      </c>
    </row>
    <row r="138" spans="1:10" ht="90" customHeight="1" hidden="1">
      <c r="A138" s="25" t="s">
        <v>565</v>
      </c>
      <c r="B138" s="9" t="s">
        <v>335</v>
      </c>
      <c r="C138" s="9" t="s">
        <v>149</v>
      </c>
      <c r="D138" s="9" t="s">
        <v>150</v>
      </c>
      <c r="E138" s="9" t="s">
        <v>566</v>
      </c>
      <c r="F138" s="9"/>
      <c r="G138" s="158">
        <f>G139</f>
        <v>0</v>
      </c>
      <c r="H138" s="158">
        <f t="shared" si="20"/>
        <v>0</v>
      </c>
      <c r="I138" s="158">
        <f t="shared" si="20"/>
        <v>13</v>
      </c>
      <c r="J138" s="158">
        <f t="shared" si="20"/>
        <v>14</v>
      </c>
    </row>
    <row r="139" spans="1:10" ht="99.75" customHeight="1" hidden="1">
      <c r="A139" s="25" t="s">
        <v>572</v>
      </c>
      <c r="B139" s="9" t="s">
        <v>335</v>
      </c>
      <c r="C139" s="9" t="s">
        <v>149</v>
      </c>
      <c r="D139" s="9" t="s">
        <v>150</v>
      </c>
      <c r="E139" s="9" t="s">
        <v>567</v>
      </c>
      <c r="F139" s="9"/>
      <c r="G139" s="158">
        <f>G140+G142</f>
        <v>0</v>
      </c>
      <c r="H139" s="158">
        <f>H140+H142</f>
        <v>0</v>
      </c>
      <c r="I139" s="158">
        <f>I140+I142</f>
        <v>13</v>
      </c>
      <c r="J139" s="158">
        <f>J140+J142</f>
        <v>14</v>
      </c>
    </row>
    <row r="140" spans="1:10" ht="17.25" customHeight="1" hidden="1">
      <c r="A140" s="75" t="s">
        <v>642</v>
      </c>
      <c r="B140" s="9" t="s">
        <v>335</v>
      </c>
      <c r="C140" s="9" t="s">
        <v>149</v>
      </c>
      <c r="D140" s="9" t="s">
        <v>150</v>
      </c>
      <c r="E140" s="9" t="s">
        <v>567</v>
      </c>
      <c r="F140" s="9" t="s">
        <v>107</v>
      </c>
      <c r="G140" s="158">
        <f>G141</f>
        <v>0</v>
      </c>
      <c r="H140" s="158">
        <f>H141</f>
        <v>0</v>
      </c>
      <c r="I140" s="158">
        <f>I141</f>
        <v>13</v>
      </c>
      <c r="J140" s="158">
        <f>J141</f>
        <v>14</v>
      </c>
    </row>
    <row r="141" spans="1:10" ht="37.5" customHeight="1" hidden="1">
      <c r="A141" s="25" t="s">
        <v>643</v>
      </c>
      <c r="B141" s="9" t="s">
        <v>335</v>
      </c>
      <c r="C141" s="9" t="s">
        <v>149</v>
      </c>
      <c r="D141" s="9" t="s">
        <v>150</v>
      </c>
      <c r="E141" s="9" t="s">
        <v>567</v>
      </c>
      <c r="F141" s="9" t="s">
        <v>641</v>
      </c>
      <c r="G141" s="158"/>
      <c r="H141" s="158"/>
      <c r="I141" s="158">
        <v>13</v>
      </c>
      <c r="J141" s="158">
        <v>14</v>
      </c>
    </row>
    <row r="142" spans="1:10" ht="42" customHeight="1" hidden="1">
      <c r="A142" s="170" t="s">
        <v>19</v>
      </c>
      <c r="B142" s="9" t="s">
        <v>335</v>
      </c>
      <c r="C142" s="9" t="s">
        <v>149</v>
      </c>
      <c r="D142" s="9" t="s">
        <v>150</v>
      </c>
      <c r="E142" s="9" t="s">
        <v>567</v>
      </c>
      <c r="F142" s="9" t="s">
        <v>129</v>
      </c>
      <c r="G142" s="158">
        <f>G143</f>
        <v>0</v>
      </c>
      <c r="H142" s="158">
        <f>H143</f>
        <v>0</v>
      </c>
      <c r="I142" s="158">
        <f>I143</f>
        <v>0</v>
      </c>
      <c r="J142" s="158">
        <f>J143</f>
        <v>0</v>
      </c>
    </row>
    <row r="143" spans="1:10" ht="20.25" customHeight="1" hidden="1">
      <c r="A143" s="25" t="s">
        <v>128</v>
      </c>
      <c r="B143" s="9" t="s">
        <v>335</v>
      </c>
      <c r="C143" s="9" t="s">
        <v>149</v>
      </c>
      <c r="D143" s="9" t="s">
        <v>150</v>
      </c>
      <c r="E143" s="9" t="s">
        <v>567</v>
      </c>
      <c r="F143" s="9" t="s">
        <v>18</v>
      </c>
      <c r="G143" s="158"/>
      <c r="H143" s="158"/>
      <c r="I143" s="158"/>
      <c r="J143" s="158"/>
    </row>
    <row r="144" spans="1:10" ht="20.25" customHeight="1">
      <c r="A144" s="76" t="s">
        <v>207</v>
      </c>
      <c r="B144" s="54" t="s">
        <v>335</v>
      </c>
      <c r="C144" s="24" t="s">
        <v>149</v>
      </c>
      <c r="D144" s="24" t="s">
        <v>151</v>
      </c>
      <c r="E144" s="24"/>
      <c r="F144" s="24"/>
      <c r="G144" s="159">
        <f>G145</f>
        <v>95</v>
      </c>
      <c r="H144" s="159">
        <f>H145</f>
        <v>91</v>
      </c>
      <c r="I144" s="159">
        <f>I145+I162</f>
        <v>103</v>
      </c>
      <c r="J144" s="159">
        <f>J145+J162</f>
        <v>104</v>
      </c>
    </row>
    <row r="145" spans="1:10" ht="50.25" customHeight="1">
      <c r="A145" s="25" t="s">
        <v>476</v>
      </c>
      <c r="B145" s="15" t="s">
        <v>335</v>
      </c>
      <c r="C145" s="9" t="s">
        <v>149</v>
      </c>
      <c r="D145" s="9" t="s">
        <v>151</v>
      </c>
      <c r="E145" s="9" t="s">
        <v>477</v>
      </c>
      <c r="F145" s="9"/>
      <c r="G145" s="158">
        <f>G146</f>
        <v>95</v>
      </c>
      <c r="H145" s="158">
        <f aca="true" t="shared" si="21" ref="H145:J146">H146</f>
        <v>91</v>
      </c>
      <c r="I145" s="158">
        <f t="shared" si="21"/>
        <v>103</v>
      </c>
      <c r="J145" s="158">
        <f t="shared" si="21"/>
        <v>104</v>
      </c>
    </row>
    <row r="146" spans="1:10" ht="79.5" customHeight="1">
      <c r="A146" s="25" t="s">
        <v>590</v>
      </c>
      <c r="B146" s="15" t="s">
        <v>335</v>
      </c>
      <c r="C146" s="9" t="s">
        <v>149</v>
      </c>
      <c r="D146" s="9" t="s">
        <v>151</v>
      </c>
      <c r="E146" s="9" t="s">
        <v>574</v>
      </c>
      <c r="F146" s="9"/>
      <c r="G146" s="158">
        <f>G147+G152+G157+G162+G167+G172</f>
        <v>95</v>
      </c>
      <c r="H146" s="158">
        <f>H147+H152+H157+H162+H167+H172</f>
        <v>91</v>
      </c>
      <c r="I146" s="158">
        <f t="shared" si="21"/>
        <v>103</v>
      </c>
      <c r="J146" s="158">
        <f t="shared" si="21"/>
        <v>104</v>
      </c>
    </row>
    <row r="147" spans="1:10" ht="102" customHeight="1" hidden="1">
      <c r="A147" s="25" t="s">
        <v>486</v>
      </c>
      <c r="B147" s="15" t="s">
        <v>335</v>
      </c>
      <c r="C147" s="9" t="s">
        <v>149</v>
      </c>
      <c r="D147" s="9" t="s">
        <v>151</v>
      </c>
      <c r="E147" s="9" t="s">
        <v>263</v>
      </c>
      <c r="F147" s="9"/>
      <c r="G147" s="158">
        <f>G148+G150</f>
        <v>0</v>
      </c>
      <c r="H147" s="158">
        <f>H148+H150</f>
        <v>0</v>
      </c>
      <c r="I147" s="229">
        <f>I148+I150</f>
        <v>103</v>
      </c>
      <c r="J147" s="229">
        <f>J148+J150</f>
        <v>104</v>
      </c>
    </row>
    <row r="148" spans="1:10" ht="24.75" customHeight="1" hidden="1">
      <c r="A148" s="225" t="s">
        <v>642</v>
      </c>
      <c r="B148" s="15" t="s">
        <v>335</v>
      </c>
      <c r="C148" s="9" t="s">
        <v>149</v>
      </c>
      <c r="D148" s="9" t="s">
        <v>151</v>
      </c>
      <c r="E148" s="9" t="s">
        <v>263</v>
      </c>
      <c r="F148" s="9" t="s">
        <v>107</v>
      </c>
      <c r="G148" s="158">
        <f>G149</f>
        <v>0</v>
      </c>
      <c r="H148" s="158">
        <f>H149</f>
        <v>0</v>
      </c>
      <c r="I148" s="229">
        <f>I149</f>
        <v>103</v>
      </c>
      <c r="J148" s="229">
        <f>J149</f>
        <v>104</v>
      </c>
    </row>
    <row r="149" spans="1:10" ht="33.75" customHeight="1" hidden="1">
      <c r="A149" s="213" t="s">
        <v>643</v>
      </c>
      <c r="B149" s="15" t="s">
        <v>335</v>
      </c>
      <c r="C149" s="9" t="s">
        <v>149</v>
      </c>
      <c r="D149" s="9" t="s">
        <v>151</v>
      </c>
      <c r="E149" s="9" t="s">
        <v>263</v>
      </c>
      <c r="F149" s="9" t="s">
        <v>641</v>
      </c>
      <c r="G149" s="158"/>
      <c r="H149" s="158"/>
      <c r="I149" s="229">
        <v>103</v>
      </c>
      <c r="J149" s="229">
        <v>104</v>
      </c>
    </row>
    <row r="150" spans="1:10" ht="42.75" customHeight="1" hidden="1">
      <c r="A150" s="239" t="s">
        <v>19</v>
      </c>
      <c r="B150" s="15" t="s">
        <v>335</v>
      </c>
      <c r="C150" s="9" t="s">
        <v>149</v>
      </c>
      <c r="D150" s="9" t="s">
        <v>151</v>
      </c>
      <c r="E150" s="9" t="s">
        <v>481</v>
      </c>
      <c r="F150" s="9" t="s">
        <v>129</v>
      </c>
      <c r="G150" s="158">
        <f>G151</f>
        <v>0</v>
      </c>
      <c r="H150" s="158">
        <f>H151</f>
        <v>0</v>
      </c>
      <c r="I150" s="229">
        <f>I151</f>
        <v>0</v>
      </c>
      <c r="J150" s="229">
        <f>J151</f>
        <v>0</v>
      </c>
    </row>
    <row r="151" spans="1:10" ht="24" customHeight="1" hidden="1">
      <c r="A151" s="213" t="s">
        <v>128</v>
      </c>
      <c r="B151" s="15" t="s">
        <v>335</v>
      </c>
      <c r="C151" s="9" t="s">
        <v>149</v>
      </c>
      <c r="D151" s="9" t="s">
        <v>151</v>
      </c>
      <c r="E151" s="9" t="s">
        <v>481</v>
      </c>
      <c r="F151" s="9" t="s">
        <v>18</v>
      </c>
      <c r="G151" s="158"/>
      <c r="H151" s="158"/>
      <c r="I151" s="229"/>
      <c r="J151" s="229"/>
    </row>
    <row r="152" spans="1:10" ht="102.75" customHeight="1">
      <c r="A152" s="213" t="s">
        <v>0</v>
      </c>
      <c r="B152" s="15" t="s">
        <v>335</v>
      </c>
      <c r="C152" s="9" t="s">
        <v>149</v>
      </c>
      <c r="D152" s="9" t="s">
        <v>151</v>
      </c>
      <c r="E152" s="9" t="s">
        <v>264</v>
      </c>
      <c r="F152" s="9"/>
      <c r="G152" s="158">
        <f>G153+G155</f>
        <v>10</v>
      </c>
      <c r="H152" s="158">
        <f>H153+H155</f>
        <v>10</v>
      </c>
      <c r="I152" s="229">
        <f>I153+I155</f>
        <v>0</v>
      </c>
      <c r="J152" s="229">
        <f>J153+J155</f>
        <v>0</v>
      </c>
    </row>
    <row r="153" spans="1:10" ht="33" customHeight="1">
      <c r="A153" s="225" t="s">
        <v>642</v>
      </c>
      <c r="B153" s="15" t="s">
        <v>335</v>
      </c>
      <c r="C153" s="9" t="s">
        <v>149</v>
      </c>
      <c r="D153" s="9" t="s">
        <v>151</v>
      </c>
      <c r="E153" s="9" t="s">
        <v>264</v>
      </c>
      <c r="F153" s="9" t="s">
        <v>107</v>
      </c>
      <c r="G153" s="158">
        <f>G154</f>
        <v>10</v>
      </c>
      <c r="H153" s="158">
        <f>H154</f>
        <v>10</v>
      </c>
      <c r="I153" s="229">
        <f>I154</f>
        <v>0</v>
      </c>
      <c r="J153" s="229">
        <f>J154</f>
        <v>0</v>
      </c>
    </row>
    <row r="154" spans="1:10" ht="39" customHeight="1" hidden="1">
      <c r="A154" s="213" t="s">
        <v>643</v>
      </c>
      <c r="B154" s="15" t="s">
        <v>335</v>
      </c>
      <c r="C154" s="9" t="s">
        <v>149</v>
      </c>
      <c r="D154" s="9" t="s">
        <v>151</v>
      </c>
      <c r="E154" s="9" t="s">
        <v>264</v>
      </c>
      <c r="F154" s="9" t="s">
        <v>641</v>
      </c>
      <c r="G154" s="158">
        <v>10</v>
      </c>
      <c r="H154" s="158">
        <v>10</v>
      </c>
      <c r="I154" s="229"/>
      <c r="J154" s="229"/>
    </row>
    <row r="155" spans="1:10" ht="36" customHeight="1" hidden="1">
      <c r="A155" s="239" t="s">
        <v>19</v>
      </c>
      <c r="B155" s="15" t="s">
        <v>335</v>
      </c>
      <c r="C155" s="9" t="s">
        <v>149</v>
      </c>
      <c r="D155" s="9" t="s">
        <v>151</v>
      </c>
      <c r="E155" s="9" t="s">
        <v>482</v>
      </c>
      <c r="F155" s="9" t="s">
        <v>129</v>
      </c>
      <c r="G155" s="158">
        <f>G156</f>
        <v>0</v>
      </c>
      <c r="H155" s="158">
        <f>H156</f>
        <v>0</v>
      </c>
      <c r="I155" s="229">
        <f>I156</f>
        <v>0</v>
      </c>
      <c r="J155" s="229">
        <f>J156</f>
        <v>0</v>
      </c>
    </row>
    <row r="156" spans="1:10" ht="18" customHeight="1" hidden="1">
      <c r="A156" s="213" t="s">
        <v>128</v>
      </c>
      <c r="B156" s="15" t="s">
        <v>335</v>
      </c>
      <c r="C156" s="9" t="s">
        <v>149</v>
      </c>
      <c r="D156" s="9" t="s">
        <v>151</v>
      </c>
      <c r="E156" s="9" t="s">
        <v>482</v>
      </c>
      <c r="F156" s="9" t="s">
        <v>18</v>
      </c>
      <c r="G156" s="158"/>
      <c r="H156" s="158"/>
      <c r="I156" s="229"/>
      <c r="J156" s="229"/>
    </row>
    <row r="157" spans="1:10" ht="99" customHeight="1" hidden="1">
      <c r="A157" s="25" t="s">
        <v>2</v>
      </c>
      <c r="B157" s="15" t="s">
        <v>335</v>
      </c>
      <c r="C157" s="9" t="s">
        <v>149</v>
      </c>
      <c r="D157" s="9" t="s">
        <v>151</v>
      </c>
      <c r="E157" s="9" t="s">
        <v>265</v>
      </c>
      <c r="F157" s="9"/>
      <c r="G157" s="158">
        <f>G158+G160</f>
        <v>0</v>
      </c>
      <c r="H157" s="158">
        <f>H158+H160</f>
        <v>0</v>
      </c>
      <c r="I157" s="229">
        <f>I158+I160</f>
        <v>0</v>
      </c>
      <c r="J157" s="229">
        <f>J158+J160</f>
        <v>0</v>
      </c>
    </row>
    <row r="158" spans="1:10" ht="23.25" customHeight="1" hidden="1">
      <c r="A158" s="225" t="s">
        <v>642</v>
      </c>
      <c r="B158" s="15" t="s">
        <v>335</v>
      </c>
      <c r="C158" s="9" t="s">
        <v>149</v>
      </c>
      <c r="D158" s="9" t="s">
        <v>151</v>
      </c>
      <c r="E158" s="9" t="s">
        <v>265</v>
      </c>
      <c r="F158" s="9" t="s">
        <v>107</v>
      </c>
      <c r="G158" s="158"/>
      <c r="H158" s="158"/>
      <c r="I158" s="229"/>
      <c r="J158" s="229"/>
    </row>
    <row r="159" spans="1:10" ht="33.75" customHeight="1" hidden="1">
      <c r="A159" s="213" t="s">
        <v>643</v>
      </c>
      <c r="B159" s="15" t="s">
        <v>335</v>
      </c>
      <c r="C159" s="9" t="s">
        <v>149</v>
      </c>
      <c r="D159" s="9" t="s">
        <v>151</v>
      </c>
      <c r="E159" s="9" t="s">
        <v>265</v>
      </c>
      <c r="F159" s="9" t="s">
        <v>641</v>
      </c>
      <c r="G159" s="158">
        <v>10</v>
      </c>
      <c r="H159" s="158">
        <v>10</v>
      </c>
      <c r="I159" s="229"/>
      <c r="J159" s="229"/>
    </row>
    <row r="160" spans="1:10" ht="36" customHeight="1" hidden="1">
      <c r="A160" s="239" t="s">
        <v>19</v>
      </c>
      <c r="B160" s="15" t="s">
        <v>335</v>
      </c>
      <c r="C160" s="9" t="s">
        <v>149</v>
      </c>
      <c r="D160" s="9" t="s">
        <v>151</v>
      </c>
      <c r="E160" s="9" t="s">
        <v>483</v>
      </c>
      <c r="F160" s="9" t="s">
        <v>129</v>
      </c>
      <c r="G160" s="158">
        <f>G161</f>
        <v>0</v>
      </c>
      <c r="H160" s="158">
        <f>H161</f>
        <v>0</v>
      </c>
      <c r="I160" s="229">
        <f>I161</f>
        <v>0</v>
      </c>
      <c r="J160" s="229">
        <f>J161</f>
        <v>0</v>
      </c>
    </row>
    <row r="161" spans="1:10" ht="22.5" customHeight="1" hidden="1">
      <c r="A161" s="213" t="s">
        <v>128</v>
      </c>
      <c r="B161" s="15" t="s">
        <v>335</v>
      </c>
      <c r="C161" s="9" t="s">
        <v>149</v>
      </c>
      <c r="D161" s="9" t="s">
        <v>151</v>
      </c>
      <c r="E161" s="9" t="s">
        <v>483</v>
      </c>
      <c r="F161" s="9" t="s">
        <v>18</v>
      </c>
      <c r="G161" s="158"/>
      <c r="H161" s="158"/>
      <c r="I161" s="229"/>
      <c r="J161" s="229"/>
    </row>
    <row r="162" spans="1:10" ht="93.75" customHeight="1">
      <c r="A162" s="213" t="s">
        <v>3</v>
      </c>
      <c r="B162" s="15" t="s">
        <v>335</v>
      </c>
      <c r="C162" s="9" t="s">
        <v>149</v>
      </c>
      <c r="D162" s="9" t="s">
        <v>151</v>
      </c>
      <c r="E162" s="9" t="s">
        <v>266</v>
      </c>
      <c r="F162" s="9"/>
      <c r="G162" s="162">
        <f>G163+G165</f>
        <v>25</v>
      </c>
      <c r="H162" s="162">
        <f>H163+H165</f>
        <v>25</v>
      </c>
      <c r="I162" s="232">
        <f>I163</f>
        <v>0</v>
      </c>
      <c r="J162" s="232">
        <f>J163</f>
        <v>0</v>
      </c>
    </row>
    <row r="163" spans="1:10" ht="24.75" customHeight="1">
      <c r="A163" s="225" t="s">
        <v>642</v>
      </c>
      <c r="B163" s="15" t="s">
        <v>335</v>
      </c>
      <c r="C163" s="9" t="s">
        <v>149</v>
      </c>
      <c r="D163" s="9" t="s">
        <v>151</v>
      </c>
      <c r="E163" s="9" t="s">
        <v>266</v>
      </c>
      <c r="F163" s="9" t="s">
        <v>107</v>
      </c>
      <c r="G163" s="158">
        <f>G164</f>
        <v>25</v>
      </c>
      <c r="H163" s="158">
        <f>H164</f>
        <v>25</v>
      </c>
      <c r="I163" s="229">
        <f>I164</f>
        <v>0</v>
      </c>
      <c r="J163" s="229">
        <f>J164</f>
        <v>0</v>
      </c>
    </row>
    <row r="164" spans="1:10" ht="36" customHeight="1" hidden="1">
      <c r="A164" s="213" t="s">
        <v>643</v>
      </c>
      <c r="B164" s="15" t="s">
        <v>335</v>
      </c>
      <c r="C164" s="9" t="s">
        <v>149</v>
      </c>
      <c r="D164" s="9" t="s">
        <v>151</v>
      </c>
      <c r="E164" s="9" t="s">
        <v>266</v>
      </c>
      <c r="F164" s="9" t="s">
        <v>641</v>
      </c>
      <c r="G164" s="158">
        <v>25</v>
      </c>
      <c r="H164" s="158">
        <v>25</v>
      </c>
      <c r="I164" s="229">
        <f>I165+I167</f>
        <v>0</v>
      </c>
      <c r="J164" s="229">
        <f>J165+J167</f>
        <v>0</v>
      </c>
    </row>
    <row r="165" spans="1:10" ht="31.5" hidden="1">
      <c r="A165" s="239" t="s">
        <v>19</v>
      </c>
      <c r="B165" s="15" t="s">
        <v>335</v>
      </c>
      <c r="C165" s="9" t="s">
        <v>149</v>
      </c>
      <c r="D165" s="9" t="s">
        <v>151</v>
      </c>
      <c r="E165" s="9" t="s">
        <v>484</v>
      </c>
      <c r="F165" s="9" t="s">
        <v>129</v>
      </c>
      <c r="G165" s="158">
        <f>G166</f>
        <v>0</v>
      </c>
      <c r="H165" s="158">
        <f>H166</f>
        <v>0</v>
      </c>
      <c r="I165" s="229">
        <f>I166</f>
        <v>0</v>
      </c>
      <c r="J165" s="229">
        <f>J166</f>
        <v>0</v>
      </c>
    </row>
    <row r="166" spans="1:10" ht="15.75" hidden="1">
      <c r="A166" s="213" t="s">
        <v>128</v>
      </c>
      <c r="B166" s="15" t="s">
        <v>335</v>
      </c>
      <c r="C166" s="9" t="s">
        <v>149</v>
      </c>
      <c r="D166" s="9" t="s">
        <v>151</v>
      </c>
      <c r="E166" s="9" t="s">
        <v>484</v>
      </c>
      <c r="F166" s="9" t="s">
        <v>18</v>
      </c>
      <c r="G166" s="158"/>
      <c r="H166" s="158"/>
      <c r="I166" s="229"/>
      <c r="J166" s="229"/>
    </row>
    <row r="167" spans="1:10" ht="83.25" customHeight="1">
      <c r="A167" s="213" t="s">
        <v>358</v>
      </c>
      <c r="B167" s="15" t="s">
        <v>335</v>
      </c>
      <c r="C167" s="9" t="s">
        <v>149</v>
      </c>
      <c r="D167" s="9" t="s">
        <v>151</v>
      </c>
      <c r="E167" s="9" t="s">
        <v>267</v>
      </c>
      <c r="F167" s="9"/>
      <c r="G167" s="158">
        <f>G168+G170</f>
        <v>50</v>
      </c>
      <c r="H167" s="158">
        <f>H168+H170</f>
        <v>50</v>
      </c>
      <c r="I167" s="229">
        <f>I168</f>
        <v>0</v>
      </c>
      <c r="J167" s="229">
        <f>J168</f>
        <v>0</v>
      </c>
    </row>
    <row r="168" spans="1:10" ht="15.75">
      <c r="A168" s="225" t="s">
        <v>642</v>
      </c>
      <c r="B168" s="15" t="s">
        <v>335</v>
      </c>
      <c r="C168" s="9" t="s">
        <v>149</v>
      </c>
      <c r="D168" s="9" t="s">
        <v>151</v>
      </c>
      <c r="E168" s="9" t="s">
        <v>267</v>
      </c>
      <c r="F168" s="9" t="s">
        <v>107</v>
      </c>
      <c r="G168" s="158">
        <f>G169</f>
        <v>50</v>
      </c>
      <c r="H168" s="158">
        <f>H169</f>
        <v>50</v>
      </c>
      <c r="I168" s="229"/>
      <c r="J168" s="229"/>
    </row>
    <row r="169" spans="1:10" ht="31.5" hidden="1">
      <c r="A169" s="213" t="s">
        <v>643</v>
      </c>
      <c r="B169" s="15" t="s">
        <v>335</v>
      </c>
      <c r="C169" s="9" t="s">
        <v>149</v>
      </c>
      <c r="D169" s="9" t="s">
        <v>151</v>
      </c>
      <c r="E169" s="9" t="s">
        <v>267</v>
      </c>
      <c r="F169" s="9" t="s">
        <v>641</v>
      </c>
      <c r="G169" s="158">
        <v>50</v>
      </c>
      <c r="H169" s="158">
        <v>50</v>
      </c>
      <c r="I169" s="229"/>
      <c r="J169" s="229"/>
    </row>
    <row r="170" spans="1:10" ht="31.5" hidden="1">
      <c r="A170" s="239" t="s">
        <v>19</v>
      </c>
      <c r="B170" s="15" t="s">
        <v>335</v>
      </c>
      <c r="C170" s="9" t="s">
        <v>149</v>
      </c>
      <c r="D170" s="9" t="s">
        <v>151</v>
      </c>
      <c r="E170" s="9" t="s">
        <v>267</v>
      </c>
      <c r="F170" s="9" t="s">
        <v>129</v>
      </c>
      <c r="G170" s="158">
        <f>G171</f>
        <v>0</v>
      </c>
      <c r="H170" s="158">
        <f>H171</f>
        <v>0</v>
      </c>
      <c r="I170" s="229"/>
      <c r="J170" s="229"/>
    </row>
    <row r="171" spans="1:10" ht="15.75" hidden="1">
      <c r="A171" s="213" t="s">
        <v>128</v>
      </c>
      <c r="B171" s="15" t="s">
        <v>335</v>
      </c>
      <c r="C171" s="9" t="s">
        <v>149</v>
      </c>
      <c r="D171" s="9" t="s">
        <v>151</v>
      </c>
      <c r="E171" s="9" t="s">
        <v>267</v>
      </c>
      <c r="F171" s="9" t="s">
        <v>18</v>
      </c>
      <c r="G171" s="158"/>
      <c r="H171" s="158"/>
      <c r="I171" s="229"/>
      <c r="J171" s="229"/>
    </row>
    <row r="172" spans="1:10" ht="94.5">
      <c r="A172" s="213" t="s">
        <v>262</v>
      </c>
      <c r="B172" s="15" t="s">
        <v>335</v>
      </c>
      <c r="C172" s="9" t="s">
        <v>149</v>
      </c>
      <c r="D172" s="9" t="s">
        <v>151</v>
      </c>
      <c r="E172" s="9" t="s">
        <v>359</v>
      </c>
      <c r="F172" s="9"/>
      <c r="G172" s="158">
        <f>G173</f>
        <v>10</v>
      </c>
      <c r="H172" s="158">
        <f>H173</f>
        <v>6</v>
      </c>
      <c r="I172" s="229"/>
      <c r="J172" s="229"/>
    </row>
    <row r="173" spans="1:10" ht="15.75">
      <c r="A173" s="225" t="s">
        <v>642</v>
      </c>
      <c r="B173" s="15" t="s">
        <v>335</v>
      </c>
      <c r="C173" s="9" t="s">
        <v>149</v>
      </c>
      <c r="D173" s="9" t="s">
        <v>151</v>
      </c>
      <c r="E173" s="9" t="s">
        <v>359</v>
      </c>
      <c r="F173" s="9" t="s">
        <v>107</v>
      </c>
      <c r="G173" s="158">
        <v>10</v>
      </c>
      <c r="H173" s="158">
        <v>6</v>
      </c>
      <c r="I173" s="229"/>
      <c r="J173" s="229"/>
    </row>
    <row r="174" spans="1:10" ht="31.5" hidden="1">
      <c r="A174" s="213" t="s">
        <v>643</v>
      </c>
      <c r="B174" s="15" t="s">
        <v>335</v>
      </c>
      <c r="C174" s="9" t="s">
        <v>149</v>
      </c>
      <c r="D174" s="9" t="s">
        <v>151</v>
      </c>
      <c r="E174" s="9" t="s">
        <v>359</v>
      </c>
      <c r="F174" s="9" t="s">
        <v>641</v>
      </c>
      <c r="G174" s="158">
        <v>5</v>
      </c>
      <c r="H174" s="158">
        <v>5</v>
      </c>
      <c r="I174" s="229"/>
      <c r="J174" s="229"/>
    </row>
    <row r="175" spans="1:10" ht="15.75" hidden="1">
      <c r="A175" s="212"/>
      <c r="B175" s="228"/>
      <c r="C175" s="228"/>
      <c r="D175" s="228"/>
      <c r="E175" s="228"/>
      <c r="F175" s="228"/>
      <c r="G175" s="229"/>
      <c r="H175" s="229"/>
      <c r="I175" s="229"/>
      <c r="J175" s="229"/>
    </row>
    <row r="176" spans="1:10" ht="15.75" hidden="1">
      <c r="A176" s="212"/>
      <c r="B176" s="228"/>
      <c r="C176" s="228"/>
      <c r="D176" s="228"/>
      <c r="E176" s="228"/>
      <c r="F176" s="228"/>
      <c r="G176" s="229"/>
      <c r="H176" s="229"/>
      <c r="I176" s="229"/>
      <c r="J176" s="229"/>
    </row>
    <row r="177" spans="1:10" ht="15.75" hidden="1">
      <c r="A177" s="212"/>
      <c r="B177" s="228"/>
      <c r="C177" s="228"/>
      <c r="D177" s="228"/>
      <c r="E177" s="228"/>
      <c r="F177" s="228"/>
      <c r="G177" s="229"/>
      <c r="H177" s="229"/>
      <c r="I177" s="229"/>
      <c r="J177" s="229"/>
    </row>
    <row r="178" spans="1:10" ht="15.75" hidden="1">
      <c r="A178" s="212"/>
      <c r="B178" s="228"/>
      <c r="C178" s="228"/>
      <c r="D178" s="228"/>
      <c r="E178" s="228"/>
      <c r="F178" s="228"/>
      <c r="G178" s="229"/>
      <c r="H178" s="229"/>
      <c r="I178" s="229"/>
      <c r="J178" s="229"/>
    </row>
    <row r="179" spans="1:10" ht="15.75" hidden="1">
      <c r="A179" s="212"/>
      <c r="B179" s="228"/>
      <c r="C179" s="228"/>
      <c r="D179" s="228"/>
      <c r="E179" s="228"/>
      <c r="F179" s="228"/>
      <c r="G179" s="229"/>
      <c r="H179" s="229"/>
      <c r="I179" s="229"/>
      <c r="J179" s="229"/>
    </row>
    <row r="180" spans="1:10" ht="15.75">
      <c r="A180" s="73" t="s">
        <v>34</v>
      </c>
      <c r="B180" s="248" t="s">
        <v>335</v>
      </c>
      <c r="C180" s="248" t="s">
        <v>148</v>
      </c>
      <c r="D180" s="248"/>
      <c r="E180" s="248"/>
      <c r="F180" s="248"/>
      <c r="G180" s="160">
        <f>G181</f>
        <v>49.6</v>
      </c>
      <c r="H180" s="160">
        <f>H181</f>
        <v>33.2</v>
      </c>
      <c r="I180" s="160">
        <f>I181</f>
        <v>163.9</v>
      </c>
      <c r="J180" s="160">
        <f>J181</f>
        <v>164.9</v>
      </c>
    </row>
    <row r="181" spans="1:10" ht="15.75">
      <c r="A181" s="22" t="s">
        <v>179</v>
      </c>
      <c r="B181" s="149" t="s">
        <v>335</v>
      </c>
      <c r="C181" s="54" t="s">
        <v>148</v>
      </c>
      <c r="D181" s="54" t="s">
        <v>147</v>
      </c>
      <c r="E181" s="54"/>
      <c r="F181" s="54"/>
      <c r="G181" s="159">
        <f>G182+G189</f>
        <v>49.6</v>
      </c>
      <c r="H181" s="159">
        <f>H182+H189</f>
        <v>33.2</v>
      </c>
      <c r="I181" s="159">
        <f>I182+I189</f>
        <v>163.9</v>
      </c>
      <c r="J181" s="159">
        <f>J182+J189</f>
        <v>164.9</v>
      </c>
    </row>
    <row r="182" spans="1:10" ht="47.25">
      <c r="A182" s="8" t="s">
        <v>476</v>
      </c>
      <c r="B182" s="132" t="s">
        <v>335</v>
      </c>
      <c r="C182" s="15" t="s">
        <v>148</v>
      </c>
      <c r="D182" s="15" t="s">
        <v>147</v>
      </c>
      <c r="E182" s="15" t="s">
        <v>477</v>
      </c>
      <c r="F182" s="15"/>
      <c r="G182" s="158">
        <f>G184</f>
        <v>49.6</v>
      </c>
      <c r="H182" s="158">
        <f>H184</f>
        <v>33.2</v>
      </c>
      <c r="I182" s="158">
        <f>I184</f>
        <v>163.9</v>
      </c>
      <c r="J182" s="158">
        <f>J184</f>
        <v>164.9</v>
      </c>
    </row>
    <row r="183" spans="1:10" ht="54.75" customHeight="1">
      <c r="A183" s="178" t="s">
        <v>141</v>
      </c>
      <c r="B183" s="179" t="s">
        <v>771</v>
      </c>
      <c r="C183" s="178" t="s">
        <v>142</v>
      </c>
      <c r="D183" s="178" t="s">
        <v>163</v>
      </c>
      <c r="E183" s="179" t="s">
        <v>144</v>
      </c>
      <c r="F183" s="179" t="s">
        <v>145</v>
      </c>
      <c r="G183" s="179" t="s">
        <v>765</v>
      </c>
      <c r="H183" s="179" t="s">
        <v>772</v>
      </c>
      <c r="I183" s="158"/>
      <c r="J183" s="158"/>
    </row>
    <row r="184" spans="1:10" ht="82.5" customHeight="1">
      <c r="A184" s="8" t="s">
        <v>630</v>
      </c>
      <c r="B184" s="132" t="s">
        <v>335</v>
      </c>
      <c r="C184" s="15" t="s">
        <v>148</v>
      </c>
      <c r="D184" s="15" t="s">
        <v>147</v>
      </c>
      <c r="E184" s="15" t="s">
        <v>600</v>
      </c>
      <c r="F184" s="15"/>
      <c r="G184" s="158">
        <f>G185</f>
        <v>49.6</v>
      </c>
      <c r="H184" s="158">
        <f>H185</f>
        <v>33.2</v>
      </c>
      <c r="I184" s="158">
        <f>I185</f>
        <v>163.9</v>
      </c>
      <c r="J184" s="158">
        <f>J185</f>
        <v>164.9</v>
      </c>
    </row>
    <row r="185" spans="1:10" ht="94.5">
      <c r="A185" s="25" t="s">
        <v>631</v>
      </c>
      <c r="B185" s="132" t="s">
        <v>335</v>
      </c>
      <c r="C185" s="15" t="s">
        <v>148</v>
      </c>
      <c r="D185" s="15" t="s">
        <v>147</v>
      </c>
      <c r="E185" s="15" t="s">
        <v>599</v>
      </c>
      <c r="F185" s="15"/>
      <c r="G185" s="182">
        <f>G187+G188</f>
        <v>49.6</v>
      </c>
      <c r="H185" s="182">
        <f>H187+H188</f>
        <v>33.2</v>
      </c>
      <c r="I185" s="182">
        <f>I187+I188</f>
        <v>163.9</v>
      </c>
      <c r="J185" s="182">
        <f>J187+J188</f>
        <v>164.9</v>
      </c>
    </row>
    <row r="186" spans="1:10" ht="31.5">
      <c r="A186" s="25" t="s">
        <v>60</v>
      </c>
      <c r="B186" s="132" t="s">
        <v>335</v>
      </c>
      <c r="C186" s="15" t="s">
        <v>148</v>
      </c>
      <c r="D186" s="15" t="s">
        <v>147</v>
      </c>
      <c r="E186" s="15" t="s">
        <v>599</v>
      </c>
      <c r="F186" s="15" t="s">
        <v>30</v>
      </c>
      <c r="G186" s="182">
        <f>G187</f>
        <v>49.6</v>
      </c>
      <c r="H186" s="182">
        <f>H187</f>
        <v>33.2</v>
      </c>
      <c r="I186" s="182"/>
      <c r="J186" s="182"/>
    </row>
    <row r="187" spans="1:10" ht="15.75" hidden="1">
      <c r="A187" s="75" t="s">
        <v>130</v>
      </c>
      <c r="B187" s="132" t="s">
        <v>335</v>
      </c>
      <c r="C187" s="15" t="s">
        <v>148</v>
      </c>
      <c r="D187" s="15" t="s">
        <v>147</v>
      </c>
      <c r="E187" s="15" t="s">
        <v>599</v>
      </c>
      <c r="F187" s="15" t="s">
        <v>215</v>
      </c>
      <c r="G187" s="182">
        <v>49.6</v>
      </c>
      <c r="H187" s="182">
        <v>33.2</v>
      </c>
      <c r="I187" s="182">
        <v>163.9</v>
      </c>
      <c r="J187" s="182">
        <v>164.9</v>
      </c>
    </row>
    <row r="188" spans="1:10" ht="15.75" hidden="1">
      <c r="A188" s="131" t="s">
        <v>131</v>
      </c>
      <c r="B188" s="183" t="s">
        <v>335</v>
      </c>
      <c r="C188" s="15" t="s">
        <v>148</v>
      </c>
      <c r="D188" s="15" t="s">
        <v>147</v>
      </c>
      <c r="E188" s="15" t="s">
        <v>53</v>
      </c>
      <c r="F188" s="15" t="s">
        <v>117</v>
      </c>
      <c r="G188" s="182"/>
      <c r="H188" s="182"/>
      <c r="I188" s="182"/>
      <c r="J188" s="182"/>
    </row>
    <row r="189" spans="1:10" ht="15.75" hidden="1">
      <c r="A189" s="230" t="s">
        <v>15</v>
      </c>
      <c r="B189" s="227" t="s">
        <v>335</v>
      </c>
      <c r="C189" s="227" t="s">
        <v>148</v>
      </c>
      <c r="D189" s="227" t="s">
        <v>147</v>
      </c>
      <c r="E189" s="227" t="s">
        <v>644</v>
      </c>
      <c r="F189" s="227"/>
      <c r="G189" s="231">
        <f>G190</f>
        <v>0</v>
      </c>
      <c r="H189" s="231">
        <f aca="true" t="shared" si="22" ref="H189:J192">H190</f>
        <v>0</v>
      </c>
      <c r="I189" s="231">
        <f t="shared" si="22"/>
        <v>0</v>
      </c>
      <c r="J189" s="231">
        <f t="shared" si="22"/>
        <v>0</v>
      </c>
    </row>
    <row r="190" spans="1:10" ht="31.5" hidden="1">
      <c r="A190" s="212" t="s">
        <v>16</v>
      </c>
      <c r="B190" s="227" t="s">
        <v>335</v>
      </c>
      <c r="C190" s="227" t="s">
        <v>148</v>
      </c>
      <c r="D190" s="227" t="s">
        <v>147</v>
      </c>
      <c r="E190" s="227" t="s">
        <v>32</v>
      </c>
      <c r="F190" s="227"/>
      <c r="G190" s="231">
        <f>G191</f>
        <v>0</v>
      </c>
      <c r="H190" s="231">
        <f t="shared" si="22"/>
        <v>0</v>
      </c>
      <c r="I190" s="231">
        <f t="shared" si="22"/>
        <v>0</v>
      </c>
      <c r="J190" s="231">
        <f t="shared" si="22"/>
        <v>0</v>
      </c>
    </row>
    <row r="191" spans="1:10" ht="15.75" hidden="1">
      <c r="A191" s="226" t="s">
        <v>27</v>
      </c>
      <c r="B191" s="227" t="s">
        <v>335</v>
      </c>
      <c r="C191" s="227" t="s">
        <v>148</v>
      </c>
      <c r="D191" s="227" t="s">
        <v>147</v>
      </c>
      <c r="E191" s="227" t="s">
        <v>33</v>
      </c>
      <c r="F191" s="227"/>
      <c r="G191" s="231">
        <f>G192</f>
        <v>0</v>
      </c>
      <c r="H191" s="231">
        <f t="shared" si="22"/>
        <v>0</v>
      </c>
      <c r="I191" s="231">
        <f t="shared" si="22"/>
        <v>0</v>
      </c>
      <c r="J191" s="231">
        <f t="shared" si="22"/>
        <v>0</v>
      </c>
    </row>
    <row r="192" spans="1:10" ht="31.5" hidden="1">
      <c r="A192" s="212" t="s">
        <v>31</v>
      </c>
      <c r="B192" s="227" t="s">
        <v>335</v>
      </c>
      <c r="C192" s="227" t="s">
        <v>148</v>
      </c>
      <c r="D192" s="227" t="s">
        <v>147</v>
      </c>
      <c r="E192" s="227" t="s">
        <v>33</v>
      </c>
      <c r="F192" s="227" t="s">
        <v>30</v>
      </c>
      <c r="G192" s="231">
        <f>G193</f>
        <v>0</v>
      </c>
      <c r="H192" s="231">
        <f t="shared" si="22"/>
        <v>0</v>
      </c>
      <c r="I192" s="231">
        <f t="shared" si="22"/>
        <v>0</v>
      </c>
      <c r="J192" s="231">
        <f t="shared" si="22"/>
        <v>0</v>
      </c>
    </row>
    <row r="193" spans="1:10" ht="15.75" hidden="1">
      <c r="A193" s="226" t="s">
        <v>130</v>
      </c>
      <c r="B193" s="227" t="s">
        <v>335</v>
      </c>
      <c r="C193" s="227" t="s">
        <v>148</v>
      </c>
      <c r="D193" s="227" t="s">
        <v>147</v>
      </c>
      <c r="E193" s="227" t="s">
        <v>33</v>
      </c>
      <c r="F193" s="227" t="s">
        <v>215</v>
      </c>
      <c r="G193" s="231"/>
      <c r="H193" s="231"/>
      <c r="I193" s="231"/>
      <c r="J193" s="231"/>
    </row>
    <row r="194" spans="1:10" ht="15.75">
      <c r="A194" s="73" t="s">
        <v>104</v>
      </c>
      <c r="B194" s="55" t="s">
        <v>335</v>
      </c>
      <c r="C194" s="55" t="s">
        <v>178</v>
      </c>
      <c r="D194" s="55"/>
      <c r="E194" s="55"/>
      <c r="F194" s="55"/>
      <c r="G194" s="160">
        <f aca="true" t="shared" si="23" ref="G194:J199">G195</f>
        <v>9</v>
      </c>
      <c r="H194" s="160">
        <f t="shared" si="23"/>
        <v>9</v>
      </c>
      <c r="I194" s="160">
        <f t="shared" si="23"/>
        <v>12</v>
      </c>
      <c r="J194" s="160">
        <f t="shared" si="23"/>
        <v>13</v>
      </c>
    </row>
    <row r="195" spans="1:10" ht="15.75">
      <c r="A195" s="22" t="s">
        <v>103</v>
      </c>
      <c r="B195" s="24" t="s">
        <v>335</v>
      </c>
      <c r="C195" s="24" t="s">
        <v>178</v>
      </c>
      <c r="D195" s="24" t="s">
        <v>150</v>
      </c>
      <c r="E195" s="24"/>
      <c r="F195" s="24"/>
      <c r="G195" s="159">
        <f t="shared" si="23"/>
        <v>9</v>
      </c>
      <c r="H195" s="159">
        <f t="shared" si="23"/>
        <v>9</v>
      </c>
      <c r="I195" s="159">
        <f t="shared" si="23"/>
        <v>12</v>
      </c>
      <c r="J195" s="159">
        <f t="shared" si="23"/>
        <v>13</v>
      </c>
    </row>
    <row r="196" spans="1:10" ht="47.25">
      <c r="A196" s="25" t="s">
        <v>476</v>
      </c>
      <c r="B196" s="9" t="s">
        <v>335</v>
      </c>
      <c r="C196" s="9" t="s">
        <v>178</v>
      </c>
      <c r="D196" s="9" t="s">
        <v>150</v>
      </c>
      <c r="E196" s="9" t="s">
        <v>477</v>
      </c>
      <c r="F196" s="9"/>
      <c r="G196" s="158">
        <f t="shared" si="23"/>
        <v>9</v>
      </c>
      <c r="H196" s="158">
        <f t="shared" si="23"/>
        <v>9</v>
      </c>
      <c r="I196" s="158">
        <f t="shared" si="23"/>
        <v>12</v>
      </c>
      <c r="J196" s="158">
        <f t="shared" si="23"/>
        <v>13</v>
      </c>
    </row>
    <row r="197" spans="1:10" ht="78.75">
      <c r="A197" s="25" t="s">
        <v>62</v>
      </c>
      <c r="B197" s="9" t="s">
        <v>335</v>
      </c>
      <c r="C197" s="9" t="s">
        <v>178</v>
      </c>
      <c r="D197" s="9" t="s">
        <v>150</v>
      </c>
      <c r="E197" s="9" t="s">
        <v>592</v>
      </c>
      <c r="F197" s="9"/>
      <c r="G197" s="158">
        <f t="shared" si="23"/>
        <v>9</v>
      </c>
      <c r="H197" s="158">
        <f t="shared" si="23"/>
        <v>9</v>
      </c>
      <c r="I197" s="158">
        <f t="shared" si="23"/>
        <v>12</v>
      </c>
      <c r="J197" s="158">
        <f t="shared" si="23"/>
        <v>13</v>
      </c>
    </row>
    <row r="198" spans="1:10" ht="94.5">
      <c r="A198" s="25" t="s">
        <v>603</v>
      </c>
      <c r="B198" s="9" t="s">
        <v>335</v>
      </c>
      <c r="C198" s="9" t="s">
        <v>178</v>
      </c>
      <c r="D198" s="9" t="s">
        <v>150</v>
      </c>
      <c r="E198" s="9" t="s">
        <v>593</v>
      </c>
      <c r="F198" s="9"/>
      <c r="G198" s="158">
        <f t="shared" si="23"/>
        <v>9</v>
      </c>
      <c r="H198" s="158">
        <f t="shared" si="23"/>
        <v>9</v>
      </c>
      <c r="I198" s="158">
        <f t="shared" si="23"/>
        <v>12</v>
      </c>
      <c r="J198" s="158">
        <f t="shared" si="23"/>
        <v>13</v>
      </c>
    </row>
    <row r="199" spans="1:10" ht="15.75">
      <c r="A199" s="75" t="s">
        <v>642</v>
      </c>
      <c r="B199" s="9" t="s">
        <v>335</v>
      </c>
      <c r="C199" s="9" t="s">
        <v>178</v>
      </c>
      <c r="D199" s="9" t="s">
        <v>150</v>
      </c>
      <c r="E199" s="9" t="s">
        <v>593</v>
      </c>
      <c r="F199" s="9" t="s">
        <v>107</v>
      </c>
      <c r="G199" s="158">
        <f t="shared" si="23"/>
        <v>9</v>
      </c>
      <c r="H199" s="158">
        <f t="shared" si="23"/>
        <v>9</v>
      </c>
      <c r="I199" s="158">
        <f t="shared" si="23"/>
        <v>12</v>
      </c>
      <c r="J199" s="158">
        <f t="shared" si="23"/>
        <v>13</v>
      </c>
    </row>
    <row r="200" spans="1:10" ht="31.5" hidden="1">
      <c r="A200" s="25" t="s">
        <v>643</v>
      </c>
      <c r="B200" s="9" t="s">
        <v>335</v>
      </c>
      <c r="C200" s="9" t="s">
        <v>178</v>
      </c>
      <c r="D200" s="9" t="s">
        <v>150</v>
      </c>
      <c r="E200" s="9" t="s">
        <v>593</v>
      </c>
      <c r="F200" s="9" t="s">
        <v>641</v>
      </c>
      <c r="G200" s="158">
        <v>9</v>
      </c>
      <c r="H200" s="158">
        <v>9</v>
      </c>
      <c r="I200" s="158">
        <v>12</v>
      </c>
      <c r="J200" s="158">
        <v>13</v>
      </c>
    </row>
    <row r="201" spans="1:10" ht="15.75">
      <c r="A201" s="255" t="s">
        <v>90</v>
      </c>
      <c r="B201" s="9" t="s">
        <v>335</v>
      </c>
      <c r="C201" s="9" t="s">
        <v>89</v>
      </c>
      <c r="D201" s="9"/>
      <c r="E201" s="9"/>
      <c r="F201" s="9"/>
      <c r="G201" s="158">
        <f>G202</f>
        <v>54</v>
      </c>
      <c r="H201" s="158">
        <f>H202</f>
        <v>99</v>
      </c>
      <c r="I201" s="254"/>
      <c r="J201" s="254"/>
    </row>
    <row r="202" spans="1:10" ht="15.75">
      <c r="A202" s="255" t="s">
        <v>90</v>
      </c>
      <c r="B202" s="9" t="s">
        <v>335</v>
      </c>
      <c r="C202" s="9" t="s">
        <v>89</v>
      </c>
      <c r="D202" s="9" t="s">
        <v>89</v>
      </c>
      <c r="E202" s="9"/>
      <c r="F202" s="9"/>
      <c r="G202" s="158">
        <f>G204</f>
        <v>54</v>
      </c>
      <c r="H202" s="158">
        <f>H204</f>
        <v>99</v>
      </c>
      <c r="I202" s="254"/>
      <c r="J202" s="254"/>
    </row>
    <row r="203" spans="1:10" ht="31.5">
      <c r="A203" s="70" t="s">
        <v>570</v>
      </c>
      <c r="B203" s="9" t="s">
        <v>335</v>
      </c>
      <c r="C203" s="9" t="s">
        <v>89</v>
      </c>
      <c r="D203" s="9" t="s">
        <v>89</v>
      </c>
      <c r="E203" s="9" t="s">
        <v>571</v>
      </c>
      <c r="F203" s="9"/>
      <c r="G203" s="158">
        <f>G204</f>
        <v>54</v>
      </c>
      <c r="H203" s="158">
        <f>H204</f>
        <v>99</v>
      </c>
      <c r="I203" s="254"/>
      <c r="J203" s="254"/>
    </row>
    <row r="204" spans="1:10" ht="30" customHeight="1">
      <c r="A204" s="284" t="s">
        <v>61</v>
      </c>
      <c r="B204" s="9" t="s">
        <v>335</v>
      </c>
      <c r="C204" s="9" t="s">
        <v>89</v>
      </c>
      <c r="D204" s="9" t="s">
        <v>89</v>
      </c>
      <c r="E204" s="9" t="s">
        <v>362</v>
      </c>
      <c r="F204" s="9"/>
      <c r="G204" s="158">
        <f>G205</f>
        <v>54</v>
      </c>
      <c r="H204" s="158">
        <f>H205</f>
        <v>99</v>
      </c>
      <c r="I204" s="254"/>
      <c r="J204" s="254"/>
    </row>
    <row r="205" spans="1:10" ht="15.75">
      <c r="A205" s="255" t="s">
        <v>114</v>
      </c>
      <c r="B205" s="9" t="s">
        <v>335</v>
      </c>
      <c r="C205" s="9" t="s">
        <v>89</v>
      </c>
      <c r="D205" s="9" t="s">
        <v>89</v>
      </c>
      <c r="E205" s="9" t="s">
        <v>362</v>
      </c>
      <c r="F205" s="9" t="s">
        <v>108</v>
      </c>
      <c r="G205" s="158">
        <v>54</v>
      </c>
      <c r="H205" s="158">
        <v>99</v>
      </c>
      <c r="I205" s="254"/>
      <c r="J205" s="254"/>
    </row>
    <row r="206" spans="1:10" ht="15.75" hidden="1">
      <c r="A206" s="255" t="s">
        <v>363</v>
      </c>
      <c r="B206" s="9" t="s">
        <v>335</v>
      </c>
      <c r="C206" s="9" t="s">
        <v>89</v>
      </c>
      <c r="D206" s="9" t="s">
        <v>89</v>
      </c>
      <c r="E206" s="9" t="s">
        <v>362</v>
      </c>
      <c r="F206" s="9" t="s">
        <v>364</v>
      </c>
      <c r="G206" s="158">
        <v>49</v>
      </c>
      <c r="H206" s="158">
        <v>90</v>
      </c>
      <c r="I206" s="254"/>
      <c r="J206" s="254"/>
    </row>
    <row r="207" spans="1:10" ht="15.75">
      <c r="A207" s="176" t="s">
        <v>156</v>
      </c>
      <c r="B207" s="15"/>
      <c r="C207" s="16"/>
      <c r="D207" s="16"/>
      <c r="E207" s="16"/>
      <c r="F207" s="16"/>
      <c r="G207" s="161">
        <f>G194+G180+G99+G74+G61+G52+G12+G201</f>
        <v>2150</v>
      </c>
      <c r="H207" s="161">
        <f>H194+H180+H99+H74+H61+H52+H12+H201</f>
        <v>1966.8</v>
      </c>
      <c r="I207" s="161">
        <f>I194+I180+I99+I74+I61+I52+I12+I201</f>
        <v>2903.5</v>
      </c>
      <c r="J207" s="161">
        <f>J194+J180+J99+J74+J61+J52+J12+J201</f>
        <v>2923.5</v>
      </c>
    </row>
    <row r="208" spans="2:6" ht="12.75">
      <c r="B208" s="253"/>
      <c r="C208" s="253"/>
      <c r="D208" s="253"/>
      <c r="E208" s="253"/>
      <c r="F208" s="253"/>
    </row>
    <row r="209" spans="2:6" ht="12.75">
      <c r="B209" s="253"/>
      <c r="C209" s="253"/>
      <c r="D209" s="253"/>
      <c r="E209" s="253"/>
      <c r="F209" s="253"/>
    </row>
    <row r="210" spans="2:6" ht="12.75">
      <c r="B210" s="253"/>
      <c r="C210" s="253"/>
      <c r="D210" s="253"/>
      <c r="E210" s="253"/>
      <c r="F210" s="253"/>
    </row>
    <row r="211" spans="2:6" ht="12.75">
      <c r="B211" s="253"/>
      <c r="C211" s="253"/>
      <c r="D211" s="253"/>
      <c r="E211" s="253"/>
      <c r="F211" s="253"/>
    </row>
    <row r="212" spans="2:6" ht="12.75">
      <c r="B212" s="253"/>
      <c r="C212" s="253"/>
      <c r="D212" s="253"/>
      <c r="E212" s="253"/>
      <c r="F212" s="253"/>
    </row>
    <row r="213" spans="2:6" ht="12.75">
      <c r="B213" s="253"/>
      <c r="C213" s="253"/>
      <c r="D213" s="253"/>
      <c r="E213" s="253"/>
      <c r="F213" s="253"/>
    </row>
    <row r="214" spans="2:6" ht="12.75">
      <c r="B214" s="253"/>
      <c r="C214" s="253"/>
      <c r="D214" s="253"/>
      <c r="E214" s="253"/>
      <c r="F214" s="253"/>
    </row>
    <row r="215" spans="2:6" ht="12.75">
      <c r="B215" s="253"/>
      <c r="C215" s="253"/>
      <c r="D215" s="253"/>
      <c r="E215" s="253"/>
      <c r="F215" s="253"/>
    </row>
    <row r="216" spans="2:6" ht="12.75">
      <c r="B216" s="253"/>
      <c r="C216" s="253"/>
      <c r="D216" s="253"/>
      <c r="E216" s="253"/>
      <c r="F216" s="253"/>
    </row>
    <row r="217" spans="2:6" ht="12.75">
      <c r="B217" s="253"/>
      <c r="C217" s="253"/>
      <c r="D217" s="253"/>
      <c r="E217" s="253"/>
      <c r="F217" s="253"/>
    </row>
    <row r="218" spans="2:6" ht="12.75">
      <c r="B218" s="253"/>
      <c r="C218" s="253"/>
      <c r="D218" s="253"/>
      <c r="E218" s="253"/>
      <c r="F218" s="253"/>
    </row>
    <row r="219" spans="2:6" ht="12.75">
      <c r="B219" s="253"/>
      <c r="C219" s="253"/>
      <c r="D219" s="253"/>
      <c r="E219" s="253"/>
      <c r="F219" s="253"/>
    </row>
    <row r="220" spans="2:6" ht="12.75">
      <c r="B220" s="253"/>
      <c r="C220" s="253"/>
      <c r="D220" s="253"/>
      <c r="E220" s="253"/>
      <c r="F220" s="253"/>
    </row>
    <row r="221" spans="2:6" ht="12.75">
      <c r="B221" s="253"/>
      <c r="C221" s="253"/>
      <c r="D221" s="253"/>
      <c r="E221" s="253"/>
      <c r="F221" s="253"/>
    </row>
    <row r="222" spans="2:6" ht="12.75">
      <c r="B222" s="253"/>
      <c r="C222" s="253"/>
      <c r="D222" s="253"/>
      <c r="E222" s="253"/>
      <c r="F222" s="253"/>
    </row>
    <row r="223" spans="2:6" ht="12.75">
      <c r="B223" s="253"/>
      <c r="C223" s="253"/>
      <c r="D223" s="253"/>
      <c r="E223" s="253"/>
      <c r="F223" s="253"/>
    </row>
    <row r="224" spans="2:6" ht="12.75">
      <c r="B224" s="253"/>
      <c r="C224" s="253"/>
      <c r="D224" s="253"/>
      <c r="E224" s="253"/>
      <c r="F224" s="253"/>
    </row>
    <row r="225" spans="2:6" ht="12.75">
      <c r="B225" s="253"/>
      <c r="C225" s="253"/>
      <c r="D225" s="253"/>
      <c r="E225" s="253"/>
      <c r="F225" s="253"/>
    </row>
    <row r="226" spans="2:6" ht="12.75">
      <c r="B226" s="253"/>
      <c r="C226" s="253"/>
      <c r="D226" s="253"/>
      <c r="E226" s="253"/>
      <c r="F226" s="253"/>
    </row>
    <row r="227" spans="2:6" ht="12.75">
      <c r="B227" s="253"/>
      <c r="C227" s="253"/>
      <c r="D227" s="253"/>
      <c r="E227" s="253"/>
      <c r="F227" s="253"/>
    </row>
    <row r="228" spans="2:6" ht="12.75">
      <c r="B228" s="253"/>
      <c r="C228" s="253"/>
      <c r="D228" s="253"/>
      <c r="E228" s="253"/>
      <c r="F228" s="253"/>
    </row>
    <row r="229" spans="2:6" ht="12.75">
      <c r="B229" s="253"/>
      <c r="C229" s="253"/>
      <c r="D229" s="253"/>
      <c r="E229" s="253"/>
      <c r="F229" s="253"/>
    </row>
    <row r="230" spans="2:6" ht="12.75">
      <c r="B230" s="253"/>
      <c r="C230" s="253"/>
      <c r="D230" s="253"/>
      <c r="E230" s="253"/>
      <c r="F230" s="253"/>
    </row>
    <row r="231" spans="2:6" ht="12.75">
      <c r="B231" s="253"/>
      <c r="C231" s="253"/>
      <c r="D231" s="253"/>
      <c r="E231" s="253"/>
      <c r="F231" s="253"/>
    </row>
    <row r="232" spans="2:6" ht="12.75">
      <c r="B232" s="253"/>
      <c r="C232" s="253"/>
      <c r="D232" s="253"/>
      <c r="E232" s="253"/>
      <c r="F232" s="253"/>
    </row>
    <row r="233" spans="2:6" ht="12.75">
      <c r="B233" s="253"/>
      <c r="C233" s="253"/>
      <c r="D233" s="253"/>
      <c r="E233" s="253"/>
      <c r="F233" s="253"/>
    </row>
    <row r="234" spans="2:6" ht="12.75">
      <c r="B234" s="253"/>
      <c r="C234" s="253"/>
      <c r="D234" s="253"/>
      <c r="E234" s="253"/>
      <c r="F234" s="253"/>
    </row>
    <row r="235" spans="2:6" ht="12.75">
      <c r="B235" s="253"/>
      <c r="C235" s="253"/>
      <c r="D235" s="253"/>
      <c r="E235" s="253"/>
      <c r="F235" s="253"/>
    </row>
    <row r="236" spans="2:6" ht="12.75">
      <c r="B236" s="253"/>
      <c r="C236" s="253"/>
      <c r="D236" s="253"/>
      <c r="E236" s="253"/>
      <c r="F236" s="253"/>
    </row>
    <row r="237" spans="2:6" ht="12.75">
      <c r="B237" s="253"/>
      <c r="C237" s="253"/>
      <c r="D237" s="253"/>
      <c r="E237" s="253"/>
      <c r="F237" s="253"/>
    </row>
    <row r="238" spans="2:6" ht="12.75">
      <c r="B238" s="253"/>
      <c r="C238" s="253"/>
      <c r="D238" s="253"/>
      <c r="E238" s="253"/>
      <c r="F238" s="253"/>
    </row>
    <row r="239" spans="2:6" ht="12.75">
      <c r="B239" s="253"/>
      <c r="C239" s="253"/>
      <c r="D239" s="253"/>
      <c r="E239" s="253"/>
      <c r="F239" s="253"/>
    </row>
    <row r="240" spans="2:6" ht="12.75">
      <c r="B240" s="253"/>
      <c r="C240" s="253"/>
      <c r="D240" s="253"/>
      <c r="E240" s="253"/>
      <c r="F240" s="253"/>
    </row>
    <row r="241" spans="2:6" ht="12.75">
      <c r="B241" s="253"/>
      <c r="C241" s="253"/>
      <c r="D241" s="253"/>
      <c r="E241" s="253"/>
      <c r="F241" s="253"/>
    </row>
    <row r="242" spans="2:6" ht="12.75">
      <c r="B242" s="253"/>
      <c r="C242" s="253"/>
      <c r="D242" s="253"/>
      <c r="E242" s="253"/>
      <c r="F242" s="253"/>
    </row>
    <row r="243" spans="2:6" ht="12.75">
      <c r="B243" s="253"/>
      <c r="C243" s="253"/>
      <c r="D243" s="253"/>
      <c r="E243" s="253"/>
      <c r="F243" s="253"/>
    </row>
    <row r="244" spans="2:6" ht="12.75">
      <c r="B244" s="253"/>
      <c r="C244" s="253"/>
      <c r="D244" s="253"/>
      <c r="E244" s="253"/>
      <c r="F244" s="253"/>
    </row>
    <row r="245" spans="2:6" ht="12.75">
      <c r="B245" s="253"/>
      <c r="C245" s="253"/>
      <c r="D245" s="253"/>
      <c r="E245" s="253"/>
      <c r="F245" s="253"/>
    </row>
    <row r="246" spans="2:6" ht="12.75">
      <c r="B246" s="253"/>
      <c r="C246" s="253"/>
      <c r="D246" s="253"/>
      <c r="E246" s="253"/>
      <c r="F246" s="253"/>
    </row>
    <row r="247" spans="2:6" ht="12.75">
      <c r="B247" s="253"/>
      <c r="C247" s="253"/>
      <c r="D247" s="253"/>
      <c r="E247" s="253"/>
      <c r="F247" s="253"/>
    </row>
    <row r="248" spans="2:6" ht="12.75">
      <c r="B248" s="253"/>
      <c r="C248" s="253"/>
      <c r="D248" s="253"/>
      <c r="E248" s="253"/>
      <c r="F248" s="253"/>
    </row>
    <row r="249" spans="2:6" ht="12.75">
      <c r="B249" s="253"/>
      <c r="C249" s="253"/>
      <c r="D249" s="253"/>
      <c r="E249" s="253"/>
      <c r="F249" s="253"/>
    </row>
    <row r="250" spans="2:6" ht="12.75">
      <c r="B250" s="253"/>
      <c r="C250" s="253"/>
      <c r="D250" s="253"/>
      <c r="E250" s="253"/>
      <c r="F250" s="253"/>
    </row>
    <row r="251" spans="2:6" ht="12.75">
      <c r="B251" s="253"/>
      <c r="C251" s="253"/>
      <c r="D251" s="253"/>
      <c r="E251" s="253"/>
      <c r="F251" s="253"/>
    </row>
    <row r="252" spans="2:6" ht="12.75">
      <c r="B252" s="253"/>
      <c r="C252" s="253"/>
      <c r="D252" s="253"/>
      <c r="E252" s="253"/>
      <c r="F252" s="253"/>
    </row>
    <row r="253" spans="2:6" ht="12.75">
      <c r="B253" s="253"/>
      <c r="C253" s="253"/>
      <c r="D253" s="253"/>
      <c r="E253" s="253"/>
      <c r="F253" s="253"/>
    </row>
    <row r="254" spans="2:6" ht="12.75">
      <c r="B254" s="253"/>
      <c r="C254" s="253"/>
      <c r="D254" s="253"/>
      <c r="E254" s="253"/>
      <c r="F254" s="253"/>
    </row>
    <row r="255" spans="2:6" ht="12.75">
      <c r="B255" s="253"/>
      <c r="C255" s="253"/>
      <c r="D255" s="253"/>
      <c r="E255" s="253"/>
      <c r="F255" s="253"/>
    </row>
    <row r="256" spans="2:6" ht="12.75">
      <c r="B256" s="253"/>
      <c r="C256" s="253"/>
      <c r="D256" s="253"/>
      <c r="E256" s="253"/>
      <c r="F256" s="253"/>
    </row>
    <row r="257" spans="2:6" ht="12.75">
      <c r="B257" s="253"/>
      <c r="C257" s="253"/>
      <c r="D257" s="253"/>
      <c r="E257" s="253"/>
      <c r="F257" s="253"/>
    </row>
    <row r="258" spans="2:6" ht="12.75">
      <c r="B258" s="253"/>
      <c r="C258" s="253"/>
      <c r="D258" s="253"/>
      <c r="E258" s="253"/>
      <c r="F258" s="253"/>
    </row>
    <row r="259" spans="2:6" ht="12.75">
      <c r="B259" s="253"/>
      <c r="C259" s="253"/>
      <c r="D259" s="253"/>
      <c r="E259" s="253"/>
      <c r="F259" s="253"/>
    </row>
    <row r="260" spans="2:6" ht="12.75">
      <c r="B260" s="253"/>
      <c r="C260" s="253"/>
      <c r="D260" s="253"/>
      <c r="E260" s="253"/>
      <c r="F260" s="253"/>
    </row>
    <row r="261" spans="2:6" ht="12.75">
      <c r="B261" s="253"/>
      <c r="C261" s="253"/>
      <c r="D261" s="253"/>
      <c r="E261" s="253"/>
      <c r="F261" s="253"/>
    </row>
    <row r="262" spans="2:6" ht="12.75">
      <c r="B262" s="253"/>
      <c r="C262" s="253"/>
      <c r="D262" s="253"/>
      <c r="E262" s="253"/>
      <c r="F262" s="253"/>
    </row>
    <row r="263" spans="2:6" ht="12.75">
      <c r="B263" s="253"/>
      <c r="C263" s="253"/>
      <c r="D263" s="253"/>
      <c r="E263" s="253"/>
      <c r="F263" s="253"/>
    </row>
    <row r="264" spans="2:6" ht="12.75">
      <c r="B264" s="253"/>
      <c r="C264" s="253"/>
      <c r="D264" s="253"/>
      <c r="E264" s="253"/>
      <c r="F264" s="253"/>
    </row>
    <row r="265" spans="2:6" ht="12.75">
      <c r="B265" s="253"/>
      <c r="C265" s="253"/>
      <c r="D265" s="253"/>
      <c r="E265" s="253"/>
      <c r="F265" s="253"/>
    </row>
    <row r="266" spans="2:6" ht="12.75">
      <c r="B266" s="253"/>
      <c r="C266" s="253"/>
      <c r="D266" s="253"/>
      <c r="E266" s="253"/>
      <c r="F266" s="253"/>
    </row>
    <row r="267" spans="2:6" ht="12.75">
      <c r="B267" s="253"/>
      <c r="C267" s="253"/>
      <c r="D267" s="253"/>
      <c r="E267" s="253"/>
      <c r="F267" s="253"/>
    </row>
    <row r="268" spans="2:6" ht="12.75">
      <c r="B268" s="253"/>
      <c r="C268" s="253"/>
      <c r="D268" s="253"/>
      <c r="E268" s="253"/>
      <c r="F268" s="253"/>
    </row>
    <row r="269" spans="2:6" ht="12.75">
      <c r="B269" s="253"/>
      <c r="C269" s="253"/>
      <c r="D269" s="253"/>
      <c r="E269" s="253"/>
      <c r="F269" s="253"/>
    </row>
    <row r="270" spans="2:6" ht="12.75">
      <c r="B270" s="253"/>
      <c r="C270" s="253"/>
      <c r="D270" s="253"/>
      <c r="E270" s="253"/>
      <c r="F270" s="253"/>
    </row>
    <row r="271" spans="2:6" ht="12.75">
      <c r="B271" s="253"/>
      <c r="C271" s="253"/>
      <c r="D271" s="253"/>
      <c r="E271" s="253"/>
      <c r="F271" s="253"/>
    </row>
    <row r="272" spans="2:6" ht="12.75">
      <c r="B272" s="253"/>
      <c r="C272" s="253"/>
      <c r="D272" s="253"/>
      <c r="E272" s="253"/>
      <c r="F272" s="253"/>
    </row>
    <row r="273" spans="2:6" ht="12.75">
      <c r="B273" s="253"/>
      <c r="C273" s="253"/>
      <c r="D273" s="253"/>
      <c r="E273" s="253"/>
      <c r="F273" s="253"/>
    </row>
    <row r="274" spans="2:6" ht="12.75">
      <c r="B274" s="253"/>
      <c r="C274" s="253"/>
      <c r="D274" s="253"/>
      <c r="E274" s="253"/>
      <c r="F274" s="253"/>
    </row>
    <row r="275" spans="2:6" ht="12.75">
      <c r="B275" s="253"/>
      <c r="C275" s="253"/>
      <c r="D275" s="253"/>
      <c r="E275" s="253"/>
      <c r="F275" s="253"/>
    </row>
    <row r="276" spans="2:6" ht="12.75">
      <c r="B276" s="253"/>
      <c r="C276" s="253"/>
      <c r="D276" s="253"/>
      <c r="E276" s="253"/>
      <c r="F276" s="253"/>
    </row>
    <row r="277" spans="2:6" ht="12.75">
      <c r="B277" s="253"/>
      <c r="C277" s="253"/>
      <c r="D277" s="253"/>
      <c r="E277" s="253"/>
      <c r="F277" s="253"/>
    </row>
    <row r="278" spans="2:6" ht="12.75">
      <c r="B278" s="253"/>
      <c r="C278" s="253"/>
      <c r="D278" s="253"/>
      <c r="E278" s="253"/>
      <c r="F278" s="253"/>
    </row>
    <row r="279" spans="2:6" ht="12.75">
      <c r="B279" s="253"/>
      <c r="C279" s="253"/>
      <c r="D279" s="253"/>
      <c r="E279" s="253"/>
      <c r="F279" s="253"/>
    </row>
    <row r="280" spans="2:6" ht="12.75">
      <c r="B280" s="253"/>
      <c r="C280" s="253"/>
      <c r="D280" s="253"/>
      <c r="E280" s="253"/>
      <c r="F280" s="253"/>
    </row>
    <row r="281" spans="2:6" ht="12.75">
      <c r="B281" s="253"/>
      <c r="C281" s="253"/>
      <c r="D281" s="253"/>
      <c r="E281" s="253"/>
      <c r="F281" s="253"/>
    </row>
    <row r="282" spans="2:6" ht="12.75">
      <c r="B282" s="253"/>
      <c r="C282" s="253"/>
      <c r="D282" s="253"/>
      <c r="E282" s="253"/>
      <c r="F282" s="253"/>
    </row>
    <row r="283" spans="2:6" ht="12.75">
      <c r="B283" s="253"/>
      <c r="C283" s="253"/>
      <c r="D283" s="253"/>
      <c r="E283" s="253"/>
      <c r="F283" s="253"/>
    </row>
    <row r="284" spans="2:6" ht="12.75">
      <c r="B284" s="253"/>
      <c r="C284" s="253"/>
      <c r="D284" s="253"/>
      <c r="E284" s="253"/>
      <c r="F284" s="253"/>
    </row>
    <row r="285" spans="2:6" ht="12.75">
      <c r="B285" s="253"/>
      <c r="C285" s="253"/>
      <c r="D285" s="253"/>
      <c r="E285" s="253"/>
      <c r="F285" s="253"/>
    </row>
    <row r="286" spans="2:6" ht="12.75">
      <c r="B286" s="253"/>
      <c r="C286" s="253"/>
      <c r="D286" s="253"/>
      <c r="E286" s="253"/>
      <c r="F286" s="253"/>
    </row>
    <row r="287" spans="2:6" ht="12.75">
      <c r="B287" s="253"/>
      <c r="C287" s="253"/>
      <c r="D287" s="253"/>
      <c r="E287" s="253"/>
      <c r="F287" s="253"/>
    </row>
    <row r="288" spans="2:6" ht="12.75">
      <c r="B288" s="253"/>
      <c r="C288" s="253"/>
      <c r="D288" s="253"/>
      <c r="E288" s="253"/>
      <c r="F288" s="253"/>
    </row>
    <row r="289" spans="2:6" ht="12.75">
      <c r="B289" s="253"/>
      <c r="C289" s="253"/>
      <c r="D289" s="253"/>
      <c r="E289" s="253"/>
      <c r="F289" s="253"/>
    </row>
    <row r="290" spans="2:6" ht="12.75">
      <c r="B290" s="253"/>
      <c r="C290" s="253"/>
      <c r="D290" s="253"/>
      <c r="E290" s="253"/>
      <c r="F290" s="253"/>
    </row>
    <row r="291" spans="2:6" ht="12.75">
      <c r="B291" s="253"/>
      <c r="C291" s="253"/>
      <c r="D291" s="253"/>
      <c r="E291" s="253"/>
      <c r="F291" s="253"/>
    </row>
    <row r="292" spans="2:6" ht="12.75">
      <c r="B292" s="253"/>
      <c r="C292" s="253"/>
      <c r="D292" s="253"/>
      <c r="E292" s="253"/>
      <c r="F292" s="253"/>
    </row>
    <row r="293" spans="2:6" ht="12.75">
      <c r="B293" s="253"/>
      <c r="C293" s="253"/>
      <c r="D293" s="253"/>
      <c r="E293" s="253"/>
      <c r="F293" s="253"/>
    </row>
    <row r="294" spans="2:6" ht="12.75">
      <c r="B294" s="253"/>
      <c r="C294" s="253"/>
      <c r="D294" s="253"/>
      <c r="E294" s="253"/>
      <c r="F294" s="253"/>
    </row>
    <row r="295" spans="2:6" ht="12.75">
      <c r="B295" s="253"/>
      <c r="C295" s="253"/>
      <c r="D295" s="253"/>
      <c r="E295" s="253"/>
      <c r="F295" s="253"/>
    </row>
    <row r="296" spans="2:6" ht="12.75">
      <c r="B296" s="253"/>
      <c r="C296" s="253"/>
      <c r="D296" s="253"/>
      <c r="E296" s="253"/>
      <c r="F296" s="253"/>
    </row>
    <row r="297" spans="2:6" ht="12.75">
      <c r="B297" s="253"/>
      <c r="C297" s="253"/>
      <c r="D297" s="253"/>
      <c r="E297" s="253"/>
      <c r="F297" s="253"/>
    </row>
    <row r="298" spans="2:6" ht="12.75">
      <c r="B298" s="253"/>
      <c r="C298" s="253"/>
      <c r="D298" s="253"/>
      <c r="E298" s="253"/>
      <c r="F298" s="253"/>
    </row>
    <row r="299" spans="2:6" ht="12.75">
      <c r="B299" s="253"/>
      <c r="C299" s="253"/>
      <c r="D299" s="253"/>
      <c r="E299" s="253"/>
      <c r="F299" s="253"/>
    </row>
    <row r="300" spans="2:6" ht="12.75">
      <c r="B300" s="253"/>
      <c r="C300" s="253"/>
      <c r="D300" s="253"/>
      <c r="E300" s="253"/>
      <c r="F300" s="253"/>
    </row>
    <row r="301" spans="2:6" ht="12.75">
      <c r="B301" s="253"/>
      <c r="C301" s="253"/>
      <c r="D301" s="253"/>
      <c r="E301" s="253"/>
      <c r="F301" s="253"/>
    </row>
    <row r="302" spans="2:6" ht="12.75">
      <c r="B302" s="253"/>
      <c r="C302" s="253"/>
      <c r="D302" s="253"/>
      <c r="E302" s="253"/>
      <c r="F302" s="253"/>
    </row>
    <row r="303" spans="2:6" ht="12.75">
      <c r="B303" s="253"/>
      <c r="C303" s="253"/>
      <c r="D303" s="253"/>
      <c r="E303" s="253"/>
      <c r="F303" s="253"/>
    </row>
    <row r="304" spans="2:6" ht="12.75">
      <c r="B304" s="253"/>
      <c r="C304" s="253"/>
      <c r="D304" s="253"/>
      <c r="E304" s="253"/>
      <c r="F304" s="253"/>
    </row>
    <row r="305" spans="2:6" ht="12.75">
      <c r="B305" s="253"/>
      <c r="C305" s="253"/>
      <c r="D305" s="253"/>
      <c r="E305" s="253"/>
      <c r="F305" s="253"/>
    </row>
    <row r="306" spans="2:6" ht="12.75">
      <c r="B306" s="253"/>
      <c r="C306" s="253"/>
      <c r="D306" s="253"/>
      <c r="E306" s="253"/>
      <c r="F306" s="253"/>
    </row>
    <row r="307" spans="2:6" ht="12.75">
      <c r="B307" s="253"/>
      <c r="C307" s="253"/>
      <c r="D307" s="253"/>
      <c r="E307" s="253"/>
      <c r="F307" s="253"/>
    </row>
    <row r="308" spans="2:6" ht="12.75">
      <c r="B308" s="253"/>
      <c r="C308" s="253"/>
      <c r="D308" s="253"/>
      <c r="E308" s="253"/>
      <c r="F308" s="253"/>
    </row>
    <row r="309" spans="2:6" ht="12.75">
      <c r="B309" s="253"/>
      <c r="C309" s="253"/>
      <c r="D309" s="253"/>
      <c r="E309" s="253"/>
      <c r="F309" s="253"/>
    </row>
    <row r="310" spans="2:6" ht="12.75">
      <c r="B310" s="253"/>
      <c r="C310" s="253"/>
      <c r="D310" s="253"/>
      <c r="E310" s="253"/>
      <c r="F310" s="253"/>
    </row>
    <row r="311" spans="2:6" ht="12.75">
      <c r="B311" s="253"/>
      <c r="C311" s="253"/>
      <c r="D311" s="253"/>
      <c r="E311" s="253"/>
      <c r="F311" s="253"/>
    </row>
    <row r="312" spans="2:6" ht="12.75">
      <c r="B312" s="253"/>
      <c r="C312" s="253"/>
      <c r="D312" s="253"/>
      <c r="E312" s="253"/>
      <c r="F312" s="253"/>
    </row>
    <row r="313" spans="2:6" ht="12.75">
      <c r="B313" s="253"/>
      <c r="C313" s="253"/>
      <c r="D313" s="253"/>
      <c r="E313" s="253"/>
      <c r="F313" s="253"/>
    </row>
    <row r="314" spans="2:6" ht="12.75">
      <c r="B314" s="253"/>
      <c r="C314" s="253"/>
      <c r="D314" s="253"/>
      <c r="E314" s="253"/>
      <c r="F314" s="253"/>
    </row>
    <row r="315" spans="2:6" ht="12.75">
      <c r="B315" s="253"/>
      <c r="C315" s="253"/>
      <c r="D315" s="253"/>
      <c r="E315" s="253"/>
      <c r="F315" s="253"/>
    </row>
    <row r="316" spans="2:6" ht="12.75">
      <c r="B316" s="253"/>
      <c r="C316" s="253"/>
      <c r="D316" s="253"/>
      <c r="E316" s="253"/>
      <c r="F316" s="253"/>
    </row>
    <row r="317" spans="2:6" ht="12.75">
      <c r="B317" s="253"/>
      <c r="C317" s="253"/>
      <c r="D317" s="253"/>
      <c r="E317" s="253"/>
      <c r="F317" s="253"/>
    </row>
    <row r="318" spans="2:6" ht="12.75">
      <c r="B318" s="253"/>
      <c r="C318" s="253"/>
      <c r="D318" s="253"/>
      <c r="E318" s="253"/>
      <c r="F318" s="253"/>
    </row>
    <row r="319" spans="2:6" ht="12.75">
      <c r="B319" s="253"/>
      <c r="C319" s="253"/>
      <c r="D319" s="253"/>
      <c r="E319" s="253"/>
      <c r="F319" s="253"/>
    </row>
    <row r="320" spans="2:6" ht="12.75">
      <c r="B320" s="253"/>
      <c r="C320" s="253"/>
      <c r="D320" s="253"/>
      <c r="E320" s="253"/>
      <c r="F320" s="253"/>
    </row>
    <row r="321" spans="2:6" ht="12.75">
      <c r="B321" s="253"/>
      <c r="C321" s="253"/>
      <c r="D321" s="253"/>
      <c r="E321" s="253"/>
      <c r="F321" s="253"/>
    </row>
    <row r="322" spans="2:6" ht="12.75">
      <c r="B322" s="253"/>
      <c r="C322" s="253"/>
      <c r="D322" s="253"/>
      <c r="E322" s="253"/>
      <c r="F322" s="253"/>
    </row>
    <row r="323" spans="2:6" ht="12.75">
      <c r="B323" s="253"/>
      <c r="C323" s="253"/>
      <c r="D323" s="253"/>
      <c r="E323" s="253"/>
      <c r="F323" s="253"/>
    </row>
    <row r="324" spans="2:6" ht="12.75">
      <c r="B324" s="253"/>
      <c r="C324" s="253"/>
      <c r="D324" s="253"/>
      <c r="E324" s="253"/>
      <c r="F324" s="253"/>
    </row>
    <row r="325" spans="2:6" ht="12.75">
      <c r="B325" s="253"/>
      <c r="C325" s="253"/>
      <c r="D325" s="253"/>
      <c r="E325" s="253"/>
      <c r="F325" s="253"/>
    </row>
    <row r="326" spans="2:6" ht="12.75">
      <c r="B326" s="253"/>
      <c r="C326" s="253"/>
      <c r="D326" s="253"/>
      <c r="E326" s="253"/>
      <c r="F326" s="253"/>
    </row>
    <row r="327" spans="2:6" ht="12.75">
      <c r="B327" s="253"/>
      <c r="C327" s="253"/>
      <c r="D327" s="253"/>
      <c r="E327" s="253"/>
      <c r="F327" s="253"/>
    </row>
    <row r="328" spans="2:6" ht="12.75">
      <c r="B328" s="253"/>
      <c r="C328" s="253"/>
      <c r="D328" s="253"/>
      <c r="E328" s="253"/>
      <c r="F328" s="253"/>
    </row>
    <row r="329" spans="2:6" ht="12.75">
      <c r="B329" s="253"/>
      <c r="C329" s="253"/>
      <c r="D329" s="253"/>
      <c r="E329" s="253"/>
      <c r="F329" s="253"/>
    </row>
    <row r="330" spans="2:6" ht="12.75">
      <c r="B330" s="253"/>
      <c r="C330" s="253"/>
      <c r="D330" s="253"/>
      <c r="E330" s="253"/>
      <c r="F330" s="253"/>
    </row>
    <row r="331" spans="2:6" ht="12.75">
      <c r="B331" s="253"/>
      <c r="C331" s="253"/>
      <c r="D331" s="253"/>
      <c r="E331" s="253"/>
      <c r="F331" s="253"/>
    </row>
    <row r="332" spans="2:6" ht="12.75">
      <c r="B332" s="253"/>
      <c r="C332" s="253"/>
      <c r="D332" s="253"/>
      <c r="E332" s="253"/>
      <c r="F332" s="253"/>
    </row>
    <row r="333" spans="2:6" ht="12.75">
      <c r="B333" s="253"/>
      <c r="C333" s="253"/>
      <c r="D333" s="253"/>
      <c r="E333" s="253"/>
      <c r="F333" s="253"/>
    </row>
    <row r="334" spans="2:6" ht="12.75">
      <c r="B334" s="253"/>
      <c r="C334" s="253"/>
      <c r="D334" s="253"/>
      <c r="E334" s="253"/>
      <c r="F334" s="253"/>
    </row>
    <row r="335" spans="2:6" ht="12.75">
      <c r="B335" s="253"/>
      <c r="C335" s="253"/>
      <c r="D335" s="253"/>
      <c r="E335" s="253"/>
      <c r="F335" s="253"/>
    </row>
    <row r="336" spans="2:6" ht="12.75">
      <c r="B336" s="253"/>
      <c r="C336" s="253"/>
      <c r="D336" s="253"/>
      <c r="E336" s="253"/>
      <c r="F336" s="253"/>
    </row>
    <row r="337" spans="2:6" ht="12.75">
      <c r="B337" s="253"/>
      <c r="C337" s="253"/>
      <c r="D337" s="253"/>
      <c r="E337" s="253"/>
      <c r="F337" s="253"/>
    </row>
    <row r="338" spans="2:6" ht="12.75">
      <c r="B338" s="253"/>
      <c r="C338" s="253"/>
      <c r="D338" s="253"/>
      <c r="E338" s="253"/>
      <c r="F338" s="253"/>
    </row>
    <row r="339" spans="2:6" ht="12.75">
      <c r="B339" s="253"/>
      <c r="C339" s="253"/>
      <c r="D339" s="253"/>
      <c r="E339" s="253"/>
      <c r="F339" s="253"/>
    </row>
  </sheetData>
  <sheetProtection/>
  <mergeCells count="7">
    <mergeCell ref="A5:G5"/>
    <mergeCell ref="A6:G6"/>
    <mergeCell ref="A7:H8"/>
    <mergeCell ref="A1:H1"/>
    <mergeCell ref="A2:H2"/>
    <mergeCell ref="A3:H3"/>
    <mergeCell ref="A4:G4"/>
  </mergeCells>
  <printOptions/>
  <pageMargins left="0.75" right="0.21" top="0.18" bottom="0.3" header="0.5" footer="0.5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view="pageBreakPreview" zoomScaleNormal="75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85.25390625" style="0" customWidth="1"/>
    <col min="2" max="2" width="8.375" style="0" customWidth="1"/>
    <col min="3" max="3" width="9.25390625" style="0" customWidth="1"/>
    <col min="4" max="4" width="13.375" style="0" customWidth="1"/>
    <col min="6" max="6" width="12.625" style="0" customWidth="1"/>
    <col min="7" max="7" width="10.75390625" style="0" hidden="1" customWidth="1"/>
    <col min="8" max="10" width="9.875" style="0" hidden="1" customWidth="1"/>
    <col min="11" max="11" width="0.6171875" style="0" hidden="1" customWidth="1"/>
    <col min="12" max="12" width="11.875" style="0" customWidth="1"/>
    <col min="13" max="13" width="10.875" style="0" customWidth="1"/>
  </cols>
  <sheetData>
    <row r="1" spans="1:13" ht="12.75">
      <c r="A1" s="523"/>
      <c r="B1" s="523"/>
      <c r="C1" s="523"/>
      <c r="D1" s="523"/>
      <c r="E1" s="523"/>
      <c r="F1" s="523"/>
      <c r="L1" s="480" t="s">
        <v>578</v>
      </c>
      <c r="M1" s="480"/>
    </row>
    <row r="2" spans="1:13" ht="12.75">
      <c r="A2" s="523" t="s">
        <v>334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</row>
    <row r="3" spans="1:13" ht="12.75">
      <c r="A3" s="523" t="s">
        <v>44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</row>
    <row r="4" spans="1:13" ht="8.25" customHeight="1">
      <c r="A4" s="523"/>
      <c r="B4" s="523"/>
      <c r="C4" s="523"/>
      <c r="D4" s="523"/>
      <c r="E4" s="523"/>
      <c r="F4" s="523"/>
      <c r="L4" s="522"/>
      <c r="M4" s="522"/>
    </row>
    <row r="5" spans="1:6" ht="0.75" customHeight="1" hidden="1">
      <c r="A5" s="525"/>
      <c r="B5" s="525"/>
      <c r="C5" s="525"/>
      <c r="D5" s="525"/>
      <c r="E5" s="525"/>
      <c r="F5" s="525"/>
    </row>
    <row r="6" spans="1:6" ht="17.25" customHeight="1" hidden="1">
      <c r="A6" s="525"/>
      <c r="B6" s="525"/>
      <c r="C6" s="525"/>
      <c r="D6" s="525"/>
      <c r="E6" s="525"/>
      <c r="F6" s="525"/>
    </row>
    <row r="7" spans="1:9" ht="59.25" customHeight="1">
      <c r="A7" s="524" t="s">
        <v>123</v>
      </c>
      <c r="B7" s="524"/>
      <c r="C7" s="524"/>
      <c r="D7" s="524"/>
      <c r="E7" s="524"/>
      <c r="F7" s="524"/>
      <c r="G7" s="524"/>
      <c r="H7" s="524"/>
      <c r="I7" s="35"/>
    </row>
    <row r="8" spans="1:13" ht="22.5" customHeight="1">
      <c r="A8" s="164"/>
      <c r="B8" s="164"/>
      <c r="C8" s="164"/>
      <c r="D8" s="164"/>
      <c r="E8" s="164"/>
      <c r="F8" s="210"/>
      <c r="G8" s="164"/>
      <c r="H8" s="164"/>
      <c r="I8" s="35"/>
      <c r="M8" s="210" t="s">
        <v>220</v>
      </c>
    </row>
    <row r="9" spans="1:13" ht="31.5" customHeight="1">
      <c r="A9" s="178" t="s">
        <v>141</v>
      </c>
      <c r="B9" s="178" t="s">
        <v>142</v>
      </c>
      <c r="C9" s="178" t="s">
        <v>163</v>
      </c>
      <c r="D9" s="179" t="s">
        <v>144</v>
      </c>
      <c r="E9" s="179" t="s">
        <v>145</v>
      </c>
      <c r="F9" s="178" t="s">
        <v>146</v>
      </c>
      <c r="G9" s="121"/>
      <c r="H9" s="38"/>
      <c r="I9" s="13"/>
      <c r="J9" s="13"/>
      <c r="L9" s="364" t="s">
        <v>8</v>
      </c>
      <c r="M9" s="178" t="s">
        <v>146</v>
      </c>
    </row>
    <row r="10" spans="1:13" ht="36" customHeight="1">
      <c r="A10" s="73" t="s">
        <v>176</v>
      </c>
      <c r="B10" s="23" t="s">
        <v>147</v>
      </c>
      <c r="C10" s="23"/>
      <c r="D10" s="23"/>
      <c r="E10" s="23"/>
      <c r="F10" s="156">
        <f>F11+F16+F25+F41+F50</f>
        <v>1657</v>
      </c>
      <c r="G10" s="122"/>
      <c r="H10" s="39"/>
      <c r="I10" s="11"/>
      <c r="J10" s="11"/>
      <c r="L10" s="391">
        <v>75.6</v>
      </c>
      <c r="M10" s="156">
        <f>M11+M16+M25+M41+M46+M50</f>
        <v>1732.6</v>
      </c>
    </row>
    <row r="11" spans="1:13" ht="34.5" customHeight="1">
      <c r="A11" s="22" t="s">
        <v>637</v>
      </c>
      <c r="B11" s="23" t="s">
        <v>147</v>
      </c>
      <c r="C11" s="23" t="s">
        <v>150</v>
      </c>
      <c r="D11" s="23"/>
      <c r="E11" s="23"/>
      <c r="F11" s="156">
        <f>F13</f>
        <v>552.6</v>
      </c>
      <c r="G11" s="122"/>
      <c r="H11" s="39"/>
      <c r="I11" s="11"/>
      <c r="J11" s="11"/>
      <c r="L11" s="2"/>
      <c r="M11" s="156">
        <f>M13</f>
        <v>552.6</v>
      </c>
    </row>
    <row r="12" spans="1:13" ht="34.5" customHeight="1">
      <c r="A12" s="8" t="s">
        <v>568</v>
      </c>
      <c r="B12" s="15" t="s">
        <v>147</v>
      </c>
      <c r="C12" s="15" t="s">
        <v>150</v>
      </c>
      <c r="D12" s="15" t="s">
        <v>569</v>
      </c>
      <c r="E12" s="23"/>
      <c r="F12" s="256">
        <f>F13</f>
        <v>552.6</v>
      </c>
      <c r="G12" s="122"/>
      <c r="H12" s="39"/>
      <c r="I12" s="11"/>
      <c r="J12" s="11"/>
      <c r="L12" s="2"/>
      <c r="M12" s="256">
        <f>M13</f>
        <v>552.6</v>
      </c>
    </row>
    <row r="13" spans="1:13" ht="60" customHeight="1">
      <c r="A13" s="25" t="s">
        <v>357</v>
      </c>
      <c r="B13" s="15" t="s">
        <v>147</v>
      </c>
      <c r="C13" s="15" t="s">
        <v>150</v>
      </c>
      <c r="D13" s="15" t="s">
        <v>181</v>
      </c>
      <c r="E13" s="168"/>
      <c r="F13" s="256">
        <f>F14</f>
        <v>552.6</v>
      </c>
      <c r="G13" s="123"/>
      <c r="H13" s="40"/>
      <c r="I13" s="5"/>
      <c r="J13" s="5"/>
      <c r="L13" s="2"/>
      <c r="M13" s="256">
        <f>M14</f>
        <v>552.6</v>
      </c>
    </row>
    <row r="14" spans="1:13" ht="51.75" customHeight="1">
      <c r="A14" s="8" t="s">
        <v>639</v>
      </c>
      <c r="B14" s="68" t="s">
        <v>147</v>
      </c>
      <c r="C14" s="68" t="s">
        <v>150</v>
      </c>
      <c r="D14" s="15" t="s">
        <v>181</v>
      </c>
      <c r="E14" s="68" t="s">
        <v>106</v>
      </c>
      <c r="F14" s="256">
        <f>F15</f>
        <v>552.6</v>
      </c>
      <c r="G14" s="123"/>
      <c r="H14" s="40"/>
      <c r="I14" s="5"/>
      <c r="J14" s="5"/>
      <c r="L14" s="2"/>
      <c r="M14" s="256">
        <v>552.6</v>
      </c>
    </row>
    <row r="15" spans="1:13" ht="24" customHeight="1" hidden="1">
      <c r="A15" s="8" t="s">
        <v>640</v>
      </c>
      <c r="B15" s="68" t="s">
        <v>147</v>
      </c>
      <c r="C15" s="68" t="s">
        <v>150</v>
      </c>
      <c r="D15" s="15" t="s">
        <v>181</v>
      </c>
      <c r="E15" s="68" t="s">
        <v>638</v>
      </c>
      <c r="F15" s="256">
        <f>'Ведомственные расходы'!G17</f>
        <v>552.6</v>
      </c>
      <c r="G15" s="123"/>
      <c r="H15" s="40"/>
      <c r="I15" s="5"/>
      <c r="J15" s="5"/>
      <c r="L15" s="389"/>
      <c r="M15" s="256">
        <f>'Ведомственные расходы'!N17</f>
        <v>0</v>
      </c>
    </row>
    <row r="16" spans="1:13" ht="48" customHeight="1">
      <c r="A16" s="100" t="s">
        <v>51</v>
      </c>
      <c r="B16" s="54" t="s">
        <v>147</v>
      </c>
      <c r="C16" s="54" t="s">
        <v>151</v>
      </c>
      <c r="D16" s="282"/>
      <c r="E16" s="54"/>
      <c r="F16" s="159">
        <f>F17+F21</f>
        <v>4</v>
      </c>
      <c r="G16" s="123"/>
      <c r="H16" s="40"/>
      <c r="I16" s="5"/>
      <c r="J16" s="5"/>
      <c r="L16" s="2"/>
      <c r="M16" s="159">
        <f>M17+M21</f>
        <v>4</v>
      </c>
    </row>
    <row r="17" spans="1:13" ht="33.75" customHeight="1" hidden="1">
      <c r="A17" s="70" t="s">
        <v>200</v>
      </c>
      <c r="B17" s="15" t="s">
        <v>147</v>
      </c>
      <c r="C17" s="15" t="s">
        <v>151</v>
      </c>
      <c r="D17" s="15" t="s">
        <v>202</v>
      </c>
      <c r="E17" s="72"/>
      <c r="F17" s="158">
        <f>F18</f>
        <v>0</v>
      </c>
      <c r="G17" s="124"/>
      <c r="H17" s="41"/>
      <c r="I17" s="12"/>
      <c r="J17" s="50"/>
      <c r="L17" s="389"/>
      <c r="M17" s="158">
        <f>M18</f>
        <v>0</v>
      </c>
    </row>
    <row r="18" spans="1:13" ht="39" customHeight="1" hidden="1">
      <c r="A18" s="170" t="s">
        <v>49</v>
      </c>
      <c r="B18" s="15" t="s">
        <v>147</v>
      </c>
      <c r="C18" s="15" t="s">
        <v>151</v>
      </c>
      <c r="D18" s="15" t="s">
        <v>116</v>
      </c>
      <c r="E18" s="16"/>
      <c r="F18" s="158">
        <f>F19</f>
        <v>0</v>
      </c>
      <c r="G18" s="124"/>
      <c r="H18" s="41"/>
      <c r="I18" s="12"/>
      <c r="J18" s="50"/>
      <c r="L18" s="389"/>
      <c r="M18" s="158">
        <f>M19</f>
        <v>0</v>
      </c>
    </row>
    <row r="19" spans="1:13" ht="48.75" customHeight="1" hidden="1">
      <c r="A19" s="8" t="s">
        <v>639</v>
      </c>
      <c r="B19" s="15" t="s">
        <v>147</v>
      </c>
      <c r="C19" s="15" t="s">
        <v>151</v>
      </c>
      <c r="D19" s="15" t="s">
        <v>116</v>
      </c>
      <c r="E19" s="16">
        <v>100</v>
      </c>
      <c r="F19" s="158">
        <f>F20</f>
        <v>0</v>
      </c>
      <c r="G19" s="124"/>
      <c r="H19" s="41"/>
      <c r="I19" s="12"/>
      <c r="J19" s="50"/>
      <c r="L19" s="389"/>
      <c r="M19" s="158">
        <f>M20</f>
        <v>0</v>
      </c>
    </row>
    <row r="20" spans="1:13" ht="24" customHeight="1" hidden="1">
      <c r="A20" s="8" t="s">
        <v>640</v>
      </c>
      <c r="B20" s="15" t="s">
        <v>147</v>
      </c>
      <c r="C20" s="15" t="s">
        <v>151</v>
      </c>
      <c r="D20" s="15" t="s">
        <v>116</v>
      </c>
      <c r="E20" s="15" t="s">
        <v>638</v>
      </c>
      <c r="F20" s="158"/>
      <c r="G20" s="124"/>
      <c r="H20" s="41"/>
      <c r="I20" s="12"/>
      <c r="J20" s="50"/>
      <c r="L20" s="389"/>
      <c r="M20" s="158"/>
    </row>
    <row r="21" spans="1:13" ht="33.75" customHeight="1">
      <c r="A21" s="70" t="s">
        <v>570</v>
      </c>
      <c r="B21" s="15" t="s">
        <v>147</v>
      </c>
      <c r="C21" s="15" t="s">
        <v>151</v>
      </c>
      <c r="D21" s="15" t="s">
        <v>571</v>
      </c>
      <c r="E21" s="15"/>
      <c r="F21" s="158">
        <f>F22</f>
        <v>4</v>
      </c>
      <c r="G21" s="124"/>
      <c r="H21" s="41"/>
      <c r="I21" s="12"/>
      <c r="J21" s="50"/>
      <c r="L21" s="2"/>
      <c r="M21" s="158">
        <f>M22</f>
        <v>4</v>
      </c>
    </row>
    <row r="22" spans="1:13" ht="94.5" customHeight="1">
      <c r="A22" s="213" t="s">
        <v>473</v>
      </c>
      <c r="B22" s="15" t="s">
        <v>147</v>
      </c>
      <c r="C22" s="15" t="s">
        <v>151</v>
      </c>
      <c r="D22" s="15" t="s">
        <v>595</v>
      </c>
      <c r="E22" s="15"/>
      <c r="F22" s="158">
        <f>F23</f>
        <v>4</v>
      </c>
      <c r="G22" s="124"/>
      <c r="H22" s="41"/>
      <c r="I22" s="12"/>
      <c r="J22" s="50"/>
      <c r="L22" s="2"/>
      <c r="M22" s="158">
        <f>M23</f>
        <v>4</v>
      </c>
    </row>
    <row r="23" spans="1:13" ht="20.25" customHeight="1">
      <c r="A23" s="25" t="s">
        <v>192</v>
      </c>
      <c r="B23" s="15" t="s">
        <v>147</v>
      </c>
      <c r="C23" s="15" t="s">
        <v>151</v>
      </c>
      <c r="D23" s="15" t="s">
        <v>595</v>
      </c>
      <c r="E23" s="15" t="s">
        <v>201</v>
      </c>
      <c r="F23" s="158">
        <f>F24</f>
        <v>4</v>
      </c>
      <c r="G23" s="124"/>
      <c r="H23" s="41"/>
      <c r="I23" s="12"/>
      <c r="J23" s="50"/>
      <c r="L23" s="2"/>
      <c r="M23" s="158">
        <v>4</v>
      </c>
    </row>
    <row r="24" spans="1:13" ht="19.5" customHeight="1" hidden="1">
      <c r="A24" s="70" t="s">
        <v>204</v>
      </c>
      <c r="B24" s="15" t="s">
        <v>147</v>
      </c>
      <c r="C24" s="15" t="s">
        <v>151</v>
      </c>
      <c r="D24" s="15" t="s">
        <v>595</v>
      </c>
      <c r="E24" s="15" t="s">
        <v>127</v>
      </c>
      <c r="F24" s="158">
        <f>'Ведомственные расходы'!G26</f>
        <v>4</v>
      </c>
      <c r="G24" s="124"/>
      <c r="H24" s="41"/>
      <c r="I24" s="12"/>
      <c r="J24" s="50"/>
      <c r="L24" s="389"/>
      <c r="M24" s="158">
        <f>'Ведомственные расходы'!N26</f>
        <v>0</v>
      </c>
    </row>
    <row r="25" spans="1:13" ht="48.75" customHeight="1">
      <c r="A25" s="22" t="s">
        <v>133</v>
      </c>
      <c r="B25" s="54" t="s">
        <v>147</v>
      </c>
      <c r="C25" s="54" t="s">
        <v>152</v>
      </c>
      <c r="D25" s="54"/>
      <c r="E25" s="54"/>
      <c r="F25" s="159">
        <f>F26+F36</f>
        <v>1057.8</v>
      </c>
      <c r="G25" s="124"/>
      <c r="H25" s="41"/>
      <c r="I25" s="12"/>
      <c r="J25" s="50"/>
      <c r="L25" s="2"/>
      <c r="M25" s="159">
        <f>M26+M36</f>
        <v>1057.8</v>
      </c>
    </row>
    <row r="26" spans="1:13" ht="46.5" customHeight="1">
      <c r="A26" s="25" t="s">
        <v>210</v>
      </c>
      <c r="B26" s="15" t="s">
        <v>147</v>
      </c>
      <c r="C26" s="15" t="s">
        <v>152</v>
      </c>
      <c r="D26" s="9" t="s">
        <v>477</v>
      </c>
      <c r="E26" s="15"/>
      <c r="F26" s="158">
        <f>F27</f>
        <v>1057.8</v>
      </c>
      <c r="G26" s="124"/>
      <c r="H26" s="41"/>
      <c r="I26" s="12"/>
      <c r="J26" s="50"/>
      <c r="L26" s="2"/>
      <c r="M26" s="158">
        <f>M27</f>
        <v>1057.8</v>
      </c>
    </row>
    <row r="27" spans="1:13" ht="90.75" customHeight="1">
      <c r="A27" s="264" t="s">
        <v>211</v>
      </c>
      <c r="B27" s="15" t="s">
        <v>147</v>
      </c>
      <c r="C27" s="15" t="s">
        <v>152</v>
      </c>
      <c r="D27" s="15" t="s">
        <v>213</v>
      </c>
      <c r="E27" s="15"/>
      <c r="F27" s="158">
        <f>F29+F32+F34</f>
        <v>1057.8</v>
      </c>
      <c r="G27" s="124"/>
      <c r="H27" s="41"/>
      <c r="I27" s="12"/>
      <c r="J27" s="50"/>
      <c r="L27" s="2"/>
      <c r="M27" s="158">
        <f>M29+M32+M34</f>
        <v>1057.8</v>
      </c>
    </row>
    <row r="28" spans="1:13" ht="132" customHeight="1">
      <c r="A28" s="264" t="s">
        <v>629</v>
      </c>
      <c r="B28" s="15" t="s">
        <v>147</v>
      </c>
      <c r="C28" s="15" t="s">
        <v>152</v>
      </c>
      <c r="D28" s="9" t="s">
        <v>626</v>
      </c>
      <c r="E28" s="15"/>
      <c r="F28" s="158">
        <f>F29</f>
        <v>666.1</v>
      </c>
      <c r="G28" s="124"/>
      <c r="H28" s="41"/>
      <c r="I28" s="12"/>
      <c r="J28" s="50"/>
      <c r="L28" s="2"/>
      <c r="M28" s="158">
        <f>M29</f>
        <v>666.1</v>
      </c>
    </row>
    <row r="29" spans="1:13" ht="47.25" customHeight="1">
      <c r="A29" s="8" t="s">
        <v>639</v>
      </c>
      <c r="B29" s="15" t="s">
        <v>147</v>
      </c>
      <c r="C29" s="15" t="s">
        <v>152</v>
      </c>
      <c r="D29" s="9" t="s">
        <v>626</v>
      </c>
      <c r="E29" s="15" t="s">
        <v>106</v>
      </c>
      <c r="F29" s="158">
        <f>F30</f>
        <v>666.1</v>
      </c>
      <c r="G29" s="124"/>
      <c r="H29" s="41"/>
      <c r="I29" s="12"/>
      <c r="J29" s="50"/>
      <c r="L29" s="2"/>
      <c r="M29" s="158">
        <v>666.1</v>
      </c>
    </row>
    <row r="30" spans="1:13" ht="21.75" customHeight="1" hidden="1">
      <c r="A30" s="8" t="s">
        <v>640</v>
      </c>
      <c r="B30" s="15" t="s">
        <v>147</v>
      </c>
      <c r="C30" s="15" t="s">
        <v>152</v>
      </c>
      <c r="D30" s="9" t="s">
        <v>626</v>
      </c>
      <c r="E30" s="15" t="s">
        <v>638</v>
      </c>
      <c r="F30" s="158">
        <f>'Ведомственные расходы'!G32</f>
        <v>666.1</v>
      </c>
      <c r="G30" s="124"/>
      <c r="H30" s="41"/>
      <c r="I30" s="12"/>
      <c r="J30" s="50"/>
      <c r="L30" s="389"/>
      <c r="M30" s="158">
        <f>'Ведомственные расходы'!N32</f>
        <v>0</v>
      </c>
    </row>
    <row r="31" spans="1:13" ht="139.5" customHeight="1">
      <c r="A31" s="264" t="s">
        <v>628</v>
      </c>
      <c r="B31" s="15" t="s">
        <v>147</v>
      </c>
      <c r="C31" s="15" t="s">
        <v>152</v>
      </c>
      <c r="D31" s="9" t="s">
        <v>627</v>
      </c>
      <c r="E31" s="15"/>
      <c r="F31" s="158">
        <f>F32+F34</f>
        <v>391.7</v>
      </c>
      <c r="G31" s="124"/>
      <c r="H31" s="41"/>
      <c r="I31" s="12"/>
      <c r="J31" s="50"/>
      <c r="L31" s="2"/>
      <c r="M31" s="158">
        <f>M32+M34</f>
        <v>391.7</v>
      </c>
    </row>
    <row r="32" spans="1:13" ht="19.5" customHeight="1">
      <c r="A32" s="75" t="s">
        <v>642</v>
      </c>
      <c r="B32" s="15" t="s">
        <v>147</v>
      </c>
      <c r="C32" s="15" t="s">
        <v>152</v>
      </c>
      <c r="D32" s="9" t="s">
        <v>627</v>
      </c>
      <c r="E32" s="15" t="s">
        <v>107</v>
      </c>
      <c r="F32" s="158">
        <f>F33</f>
        <v>384.7</v>
      </c>
      <c r="G32" s="124"/>
      <c r="H32" s="41"/>
      <c r="I32" s="12"/>
      <c r="J32" s="50"/>
      <c r="L32" s="2"/>
      <c r="M32" s="158">
        <v>384.7</v>
      </c>
    </row>
    <row r="33" spans="1:13" ht="32.25" customHeight="1" hidden="1">
      <c r="A33" s="25" t="s">
        <v>643</v>
      </c>
      <c r="B33" s="15" t="s">
        <v>147</v>
      </c>
      <c r="C33" s="15" t="s">
        <v>152</v>
      </c>
      <c r="D33" s="9" t="s">
        <v>627</v>
      </c>
      <c r="E33" s="15" t="s">
        <v>641</v>
      </c>
      <c r="F33" s="158">
        <f>'Ведомственные расходы'!G35</f>
        <v>384.7</v>
      </c>
      <c r="G33" s="124"/>
      <c r="H33" s="41"/>
      <c r="I33" s="12"/>
      <c r="J33" s="50"/>
      <c r="L33" s="389"/>
      <c r="M33" s="158">
        <f>'Ведомственные расходы'!N35</f>
        <v>0</v>
      </c>
    </row>
    <row r="34" spans="1:13" ht="23.25" customHeight="1">
      <c r="A34" s="75" t="s">
        <v>114</v>
      </c>
      <c r="B34" s="15" t="s">
        <v>147</v>
      </c>
      <c r="C34" s="15" t="s">
        <v>152</v>
      </c>
      <c r="D34" s="9" t="s">
        <v>627</v>
      </c>
      <c r="E34" s="15" t="s">
        <v>108</v>
      </c>
      <c r="F34" s="158">
        <f>F35</f>
        <v>7</v>
      </c>
      <c r="G34" s="124"/>
      <c r="H34" s="41"/>
      <c r="I34" s="12"/>
      <c r="J34" s="50"/>
      <c r="L34" s="2"/>
      <c r="M34" s="158">
        <v>7</v>
      </c>
    </row>
    <row r="35" spans="1:13" ht="23.25" customHeight="1" hidden="1">
      <c r="A35" s="75" t="s">
        <v>115</v>
      </c>
      <c r="B35" s="15" t="s">
        <v>147</v>
      </c>
      <c r="C35" s="15" t="s">
        <v>152</v>
      </c>
      <c r="D35" s="9" t="s">
        <v>627</v>
      </c>
      <c r="E35" s="15" t="s">
        <v>109</v>
      </c>
      <c r="F35" s="158">
        <f>'Ведомственные расходы'!G37</f>
        <v>7</v>
      </c>
      <c r="G35" s="124"/>
      <c r="H35" s="41"/>
      <c r="I35" s="12"/>
      <c r="J35" s="50"/>
      <c r="L35" s="389"/>
      <c r="M35" s="158">
        <f>'Ведомственные расходы'!N37</f>
        <v>0</v>
      </c>
    </row>
    <row r="36" spans="1:13" ht="22.5" customHeight="1" hidden="1">
      <c r="A36" s="71" t="s">
        <v>192</v>
      </c>
      <c r="B36" s="15" t="s">
        <v>147</v>
      </c>
      <c r="C36" s="15" t="s">
        <v>152</v>
      </c>
      <c r="D36" s="15" t="s">
        <v>205</v>
      </c>
      <c r="E36" s="15"/>
      <c r="F36" s="158">
        <f>F37</f>
        <v>0</v>
      </c>
      <c r="G36" s="124"/>
      <c r="H36" s="41"/>
      <c r="I36" s="12"/>
      <c r="J36" s="50"/>
      <c r="L36" s="389"/>
      <c r="M36" s="158">
        <f>M37</f>
        <v>0</v>
      </c>
    </row>
    <row r="37" spans="1:13" ht="70.5" customHeight="1" hidden="1">
      <c r="A37" s="25" t="s">
        <v>337</v>
      </c>
      <c r="B37" s="15" t="s">
        <v>147</v>
      </c>
      <c r="C37" s="15" t="s">
        <v>152</v>
      </c>
      <c r="D37" s="15" t="s">
        <v>336</v>
      </c>
      <c r="E37" s="15"/>
      <c r="F37" s="158">
        <f>F38</f>
        <v>0</v>
      </c>
      <c r="G37" s="124"/>
      <c r="H37" s="41"/>
      <c r="I37" s="50"/>
      <c r="J37" s="50"/>
      <c r="L37" s="389"/>
      <c r="M37" s="158">
        <f>M38</f>
        <v>0</v>
      </c>
    </row>
    <row r="38" spans="1:13" ht="22.5" customHeight="1" hidden="1">
      <c r="A38" s="25" t="s">
        <v>192</v>
      </c>
      <c r="B38" s="15" t="s">
        <v>147</v>
      </c>
      <c r="C38" s="15" t="s">
        <v>152</v>
      </c>
      <c r="D38" s="15" t="s">
        <v>336</v>
      </c>
      <c r="E38" s="15" t="s">
        <v>201</v>
      </c>
      <c r="F38" s="158">
        <f>F39</f>
        <v>0</v>
      </c>
      <c r="G38" s="124"/>
      <c r="H38" s="41"/>
      <c r="I38" s="50"/>
      <c r="J38" s="50"/>
      <c r="L38" s="389"/>
      <c r="M38" s="158">
        <f>M39</f>
        <v>0</v>
      </c>
    </row>
    <row r="39" spans="1:13" ht="22.5" customHeight="1" hidden="1">
      <c r="A39" s="70" t="s">
        <v>204</v>
      </c>
      <c r="B39" s="15" t="s">
        <v>147</v>
      </c>
      <c r="C39" s="15" t="s">
        <v>152</v>
      </c>
      <c r="D39" s="15" t="s">
        <v>336</v>
      </c>
      <c r="E39" s="15" t="s">
        <v>127</v>
      </c>
      <c r="F39" s="158">
        <f>'Ведомственные расходы'!G41</f>
        <v>0</v>
      </c>
      <c r="G39" s="124"/>
      <c r="H39" s="41"/>
      <c r="I39" s="50"/>
      <c r="J39" s="50"/>
      <c r="L39" s="389"/>
      <c r="M39" s="158">
        <f>'Ведомственные расходы'!N41</f>
        <v>0</v>
      </c>
    </row>
    <row r="40" spans="1:13" ht="34.5" customHeight="1">
      <c r="A40" s="178" t="s">
        <v>141</v>
      </c>
      <c r="B40" s="178" t="s">
        <v>142</v>
      </c>
      <c r="C40" s="178" t="s">
        <v>163</v>
      </c>
      <c r="D40" s="179" t="s">
        <v>144</v>
      </c>
      <c r="E40" s="179" t="s">
        <v>145</v>
      </c>
      <c r="F40" s="178" t="s">
        <v>146</v>
      </c>
      <c r="G40" s="124"/>
      <c r="H40" s="41"/>
      <c r="I40" s="50"/>
      <c r="J40" s="50"/>
      <c r="L40" s="2"/>
      <c r="M40" s="178" t="s">
        <v>146</v>
      </c>
    </row>
    <row r="41" spans="1:13" ht="41.25" customHeight="1">
      <c r="A41" s="22" t="s">
        <v>102</v>
      </c>
      <c r="B41" s="54" t="s">
        <v>147</v>
      </c>
      <c r="C41" s="54" t="s">
        <v>95</v>
      </c>
      <c r="D41" s="54"/>
      <c r="E41" s="54"/>
      <c r="F41" s="159">
        <f>F42</f>
        <v>24</v>
      </c>
      <c r="G41" s="392"/>
      <c r="H41" s="393"/>
      <c r="I41" s="28"/>
      <c r="J41" s="28"/>
      <c r="K41" s="394"/>
      <c r="L41" s="159">
        <v>1.5</v>
      </c>
      <c r="M41" s="159">
        <f>M42</f>
        <v>25.5</v>
      </c>
    </row>
    <row r="42" spans="1:13" ht="35.25" customHeight="1">
      <c r="A42" s="70" t="s">
        <v>570</v>
      </c>
      <c r="B42" s="15" t="s">
        <v>147</v>
      </c>
      <c r="C42" s="15" t="s">
        <v>95</v>
      </c>
      <c r="D42" s="15" t="s">
        <v>571</v>
      </c>
      <c r="E42" s="15"/>
      <c r="F42" s="158">
        <f>F43</f>
        <v>24</v>
      </c>
      <c r="G42" s="124"/>
      <c r="H42" s="41"/>
      <c r="I42" s="50"/>
      <c r="J42" s="50"/>
      <c r="L42" s="158">
        <v>1.5</v>
      </c>
      <c r="M42" s="158">
        <f>M43</f>
        <v>25.5</v>
      </c>
    </row>
    <row r="43" spans="1:13" ht="94.5" customHeight="1">
      <c r="A43" s="25" t="s">
        <v>474</v>
      </c>
      <c r="B43" s="15" t="s">
        <v>147</v>
      </c>
      <c r="C43" s="15" t="s">
        <v>95</v>
      </c>
      <c r="D43" s="15" t="s">
        <v>596</v>
      </c>
      <c r="E43" s="15"/>
      <c r="F43" s="158">
        <f>F44</f>
        <v>24</v>
      </c>
      <c r="G43" s="124"/>
      <c r="H43" s="41"/>
      <c r="I43" s="50"/>
      <c r="J43" s="50"/>
      <c r="L43" s="158">
        <v>1.5</v>
      </c>
      <c r="M43" s="158">
        <f>M44</f>
        <v>25.5</v>
      </c>
    </row>
    <row r="44" spans="1:13" ht="22.5" customHeight="1">
      <c r="A44" s="25" t="s">
        <v>192</v>
      </c>
      <c r="B44" s="15" t="s">
        <v>147</v>
      </c>
      <c r="C44" s="15" t="s">
        <v>95</v>
      </c>
      <c r="D44" s="15" t="s">
        <v>596</v>
      </c>
      <c r="E44" s="15" t="s">
        <v>201</v>
      </c>
      <c r="F44" s="158">
        <f>F45</f>
        <v>24</v>
      </c>
      <c r="G44" s="124"/>
      <c r="H44" s="41"/>
      <c r="I44" s="50"/>
      <c r="J44" s="50"/>
      <c r="L44" s="158">
        <v>1.5</v>
      </c>
      <c r="M44" s="158">
        <v>25.5</v>
      </c>
    </row>
    <row r="45" spans="1:13" ht="24.75" customHeight="1" hidden="1">
      <c r="A45" s="70" t="s">
        <v>204</v>
      </c>
      <c r="B45" s="15" t="s">
        <v>147</v>
      </c>
      <c r="C45" s="15" t="s">
        <v>95</v>
      </c>
      <c r="D45" s="15" t="s">
        <v>596</v>
      </c>
      <c r="E45" s="15" t="s">
        <v>127</v>
      </c>
      <c r="F45" s="158">
        <f>'Ведомственные расходы'!G46</f>
        <v>24</v>
      </c>
      <c r="G45" s="124"/>
      <c r="H45" s="41"/>
      <c r="I45" s="50"/>
      <c r="J45" s="50"/>
      <c r="L45" s="389"/>
      <c r="M45" s="158">
        <f>'Ведомственные расходы'!N46</f>
        <v>0</v>
      </c>
    </row>
    <row r="46" spans="1:13" ht="22.5" customHeight="1">
      <c r="A46" s="377" t="s">
        <v>54</v>
      </c>
      <c r="B46" s="388" t="s">
        <v>147</v>
      </c>
      <c r="C46" s="388" t="s">
        <v>155</v>
      </c>
      <c r="D46" s="388"/>
      <c r="E46" s="388"/>
      <c r="F46" s="158"/>
      <c r="G46" s="124"/>
      <c r="H46" s="41"/>
      <c r="I46" s="50"/>
      <c r="J46" s="50"/>
      <c r="L46" s="159">
        <v>74.1</v>
      </c>
      <c r="M46" s="159">
        <f>M47</f>
        <v>74.1</v>
      </c>
    </row>
    <row r="47" spans="1:13" ht="27.75" customHeight="1">
      <c r="A47" s="378" t="s">
        <v>570</v>
      </c>
      <c r="B47" s="15" t="s">
        <v>147</v>
      </c>
      <c r="C47" s="15" t="s">
        <v>155</v>
      </c>
      <c r="D47" s="15" t="s">
        <v>571</v>
      </c>
      <c r="E47" s="15"/>
      <c r="F47" s="158"/>
      <c r="G47" s="124"/>
      <c r="H47" s="41"/>
      <c r="I47" s="50"/>
      <c r="J47" s="50"/>
      <c r="L47" s="158">
        <v>74.1</v>
      </c>
      <c r="M47" s="158">
        <f>M48</f>
        <v>74.1</v>
      </c>
    </row>
    <row r="48" spans="1:13" ht="48.75" customHeight="1">
      <c r="A48" s="379" t="s">
        <v>558</v>
      </c>
      <c r="B48" s="15" t="s">
        <v>147</v>
      </c>
      <c r="C48" s="15" t="s">
        <v>155</v>
      </c>
      <c r="D48" s="15" t="s">
        <v>559</v>
      </c>
      <c r="E48" s="15"/>
      <c r="F48" s="158"/>
      <c r="G48" s="124"/>
      <c r="H48" s="41"/>
      <c r="I48" s="50"/>
      <c r="J48" s="50"/>
      <c r="L48" s="158">
        <v>74.1</v>
      </c>
      <c r="M48" s="158">
        <f>M49</f>
        <v>74.1</v>
      </c>
    </row>
    <row r="49" spans="1:13" ht="24.75" customHeight="1">
      <c r="A49" s="379" t="s">
        <v>114</v>
      </c>
      <c r="B49" s="15" t="s">
        <v>147</v>
      </c>
      <c r="C49" s="15" t="s">
        <v>155</v>
      </c>
      <c r="D49" s="15" t="s">
        <v>559</v>
      </c>
      <c r="E49" s="15" t="s">
        <v>108</v>
      </c>
      <c r="F49" s="158"/>
      <c r="G49" s="124"/>
      <c r="H49" s="41"/>
      <c r="I49" s="50"/>
      <c r="J49" s="50"/>
      <c r="L49" s="158">
        <v>74.1</v>
      </c>
      <c r="M49" s="158">
        <v>74.1</v>
      </c>
    </row>
    <row r="50" spans="1:13" ht="18" customHeight="1">
      <c r="A50" s="100" t="s">
        <v>208</v>
      </c>
      <c r="B50" s="24" t="s">
        <v>147</v>
      </c>
      <c r="C50" s="24" t="s">
        <v>209</v>
      </c>
      <c r="D50" s="24"/>
      <c r="E50" s="24"/>
      <c r="F50" s="265">
        <f aca="true" t="shared" si="0" ref="F50:G54">F51</f>
        <v>18.6</v>
      </c>
      <c r="G50" s="265">
        <f t="shared" si="0"/>
        <v>18.6</v>
      </c>
      <c r="H50" s="41"/>
      <c r="I50" s="50"/>
      <c r="J50" s="50"/>
      <c r="L50" s="2"/>
      <c r="M50" s="265">
        <f>M51</f>
        <v>18.6</v>
      </c>
    </row>
    <row r="51" spans="1:13" ht="48" customHeight="1">
      <c r="A51" s="25" t="s">
        <v>210</v>
      </c>
      <c r="B51" s="9" t="s">
        <v>147</v>
      </c>
      <c r="C51" s="9" t="s">
        <v>209</v>
      </c>
      <c r="D51" s="9" t="s">
        <v>477</v>
      </c>
      <c r="E51" s="9"/>
      <c r="F51" s="162">
        <f t="shared" si="0"/>
        <v>18.6</v>
      </c>
      <c r="G51" s="162">
        <f t="shared" si="0"/>
        <v>18.6</v>
      </c>
      <c r="H51" s="41"/>
      <c r="I51" s="50"/>
      <c r="J51" s="50"/>
      <c r="L51" s="2"/>
      <c r="M51" s="162">
        <f>M52</f>
        <v>18.6</v>
      </c>
    </row>
    <row r="52" spans="1:13" ht="92.25" customHeight="1">
      <c r="A52" s="264" t="s">
        <v>211</v>
      </c>
      <c r="B52" s="9" t="s">
        <v>147</v>
      </c>
      <c r="C52" s="9" t="s">
        <v>209</v>
      </c>
      <c r="D52" s="9" t="s">
        <v>213</v>
      </c>
      <c r="E52" s="9"/>
      <c r="F52" s="162">
        <f t="shared" si="0"/>
        <v>18.6</v>
      </c>
      <c r="G52" s="162">
        <f t="shared" si="0"/>
        <v>18.6</v>
      </c>
      <c r="H52" s="41"/>
      <c r="I52" s="50"/>
      <c r="J52" s="50"/>
      <c r="L52" s="2"/>
      <c r="M52" s="162">
        <f>M53</f>
        <v>18.6</v>
      </c>
    </row>
    <row r="53" spans="1:13" ht="105.75" customHeight="1">
      <c r="A53" s="264" t="s">
        <v>1</v>
      </c>
      <c r="B53" s="9" t="s">
        <v>147</v>
      </c>
      <c r="C53" s="9" t="s">
        <v>209</v>
      </c>
      <c r="D53" s="9" t="s">
        <v>214</v>
      </c>
      <c r="E53" s="9"/>
      <c r="F53" s="162">
        <f t="shared" si="0"/>
        <v>18.6</v>
      </c>
      <c r="G53" s="162">
        <f t="shared" si="0"/>
        <v>18.6</v>
      </c>
      <c r="H53" s="41"/>
      <c r="I53" s="50"/>
      <c r="J53" s="50"/>
      <c r="L53" s="2"/>
      <c r="M53" s="162">
        <f>M54</f>
        <v>18.6</v>
      </c>
    </row>
    <row r="54" spans="1:13" ht="19.5" customHeight="1">
      <c r="A54" s="25" t="s">
        <v>642</v>
      </c>
      <c r="B54" s="9" t="s">
        <v>147</v>
      </c>
      <c r="C54" s="9" t="s">
        <v>209</v>
      </c>
      <c r="D54" s="9" t="s">
        <v>214</v>
      </c>
      <c r="E54" s="9" t="s">
        <v>107</v>
      </c>
      <c r="F54" s="162">
        <f t="shared" si="0"/>
        <v>18.6</v>
      </c>
      <c r="G54" s="162">
        <f t="shared" si="0"/>
        <v>18.6</v>
      </c>
      <c r="H54" s="41"/>
      <c r="I54" s="50"/>
      <c r="J54" s="50"/>
      <c r="L54" s="2"/>
      <c r="M54" s="162">
        <f>M55</f>
        <v>18.6</v>
      </c>
    </row>
    <row r="55" spans="1:13" ht="40.5" customHeight="1" hidden="1">
      <c r="A55" s="25" t="s">
        <v>643</v>
      </c>
      <c r="B55" s="9" t="s">
        <v>147</v>
      </c>
      <c r="C55" s="9" t="s">
        <v>209</v>
      </c>
      <c r="D55" s="9" t="s">
        <v>214</v>
      </c>
      <c r="E55" s="9" t="s">
        <v>641</v>
      </c>
      <c r="F55" s="162">
        <v>18.6</v>
      </c>
      <c r="G55" s="162">
        <v>18.6</v>
      </c>
      <c r="H55" s="41"/>
      <c r="I55" s="50"/>
      <c r="J55" s="50"/>
      <c r="L55" s="389"/>
      <c r="M55" s="162">
        <v>18.6</v>
      </c>
    </row>
    <row r="56" spans="1:13" ht="27" customHeight="1">
      <c r="A56" s="73" t="s">
        <v>199</v>
      </c>
      <c r="B56" s="77" t="s">
        <v>150</v>
      </c>
      <c r="C56" s="78"/>
      <c r="D56" s="78"/>
      <c r="E56" s="78"/>
      <c r="F56" s="160">
        <f>F57</f>
        <v>67</v>
      </c>
      <c r="G56" s="124"/>
      <c r="H56" s="41"/>
      <c r="I56" s="50"/>
      <c r="J56" s="50"/>
      <c r="L56" s="2"/>
      <c r="M56" s="160">
        <f>M57</f>
        <v>67</v>
      </c>
    </row>
    <row r="57" spans="1:13" ht="21.75" customHeight="1">
      <c r="A57" s="146" t="s">
        <v>203</v>
      </c>
      <c r="B57" s="23" t="s">
        <v>150</v>
      </c>
      <c r="C57" s="24" t="s">
        <v>151</v>
      </c>
      <c r="D57" s="24"/>
      <c r="E57" s="24"/>
      <c r="F57" s="159">
        <f>F58</f>
        <v>67</v>
      </c>
      <c r="G57" s="124"/>
      <c r="H57" s="41"/>
      <c r="I57" s="50"/>
      <c r="J57" s="50"/>
      <c r="L57" s="2"/>
      <c r="M57" s="159">
        <f>M58</f>
        <v>67</v>
      </c>
    </row>
    <row r="58" spans="1:13" ht="30.75" customHeight="1">
      <c r="A58" s="70" t="s">
        <v>570</v>
      </c>
      <c r="B58" s="68" t="s">
        <v>150</v>
      </c>
      <c r="C58" s="9" t="s">
        <v>151</v>
      </c>
      <c r="D58" s="9" t="s">
        <v>598</v>
      </c>
      <c r="E58" s="9"/>
      <c r="F58" s="158">
        <f>F59</f>
        <v>67</v>
      </c>
      <c r="G58" s="124"/>
      <c r="H58" s="41"/>
      <c r="I58" s="50"/>
      <c r="J58" s="50"/>
      <c r="L58" s="2"/>
      <c r="M58" s="158">
        <f>M59</f>
        <v>67</v>
      </c>
    </row>
    <row r="59" spans="1:13" ht="54" customHeight="1">
      <c r="A59" s="70" t="s">
        <v>472</v>
      </c>
      <c r="B59" s="68" t="s">
        <v>150</v>
      </c>
      <c r="C59" s="9" t="s">
        <v>151</v>
      </c>
      <c r="D59" s="9" t="s">
        <v>597</v>
      </c>
      <c r="E59" s="9"/>
      <c r="F59" s="158">
        <f>F60+F62</f>
        <v>67</v>
      </c>
      <c r="G59" s="124"/>
      <c r="H59" s="41"/>
      <c r="I59" s="50"/>
      <c r="J59" s="50"/>
      <c r="L59" s="2"/>
      <c r="M59" s="158">
        <f>M60+M62</f>
        <v>67</v>
      </c>
    </row>
    <row r="60" spans="1:13" ht="57.75" customHeight="1">
      <c r="A60" s="8" t="s">
        <v>639</v>
      </c>
      <c r="B60" s="68" t="s">
        <v>150</v>
      </c>
      <c r="C60" s="9" t="s">
        <v>151</v>
      </c>
      <c r="D60" s="9" t="s">
        <v>597</v>
      </c>
      <c r="E60" s="15" t="s">
        <v>106</v>
      </c>
      <c r="F60" s="158">
        <v>59.6</v>
      </c>
      <c r="G60" s="124"/>
      <c r="H60" s="41"/>
      <c r="I60" s="50"/>
      <c r="J60" s="50"/>
      <c r="L60" s="2"/>
      <c r="M60" s="158">
        <v>59.6</v>
      </c>
    </row>
    <row r="61" spans="1:13" ht="18" customHeight="1" hidden="1">
      <c r="A61" s="8" t="s">
        <v>640</v>
      </c>
      <c r="B61" s="68" t="s">
        <v>150</v>
      </c>
      <c r="C61" s="9" t="s">
        <v>151</v>
      </c>
      <c r="D61" s="9" t="s">
        <v>597</v>
      </c>
      <c r="E61" s="15" t="s">
        <v>638</v>
      </c>
      <c r="F61" s="158">
        <f>'Ведомственные расходы'!G63</f>
        <v>56</v>
      </c>
      <c r="G61" s="124"/>
      <c r="H61" s="41"/>
      <c r="I61" s="50"/>
      <c r="J61" s="50"/>
      <c r="L61" s="389"/>
      <c r="M61" s="158">
        <f>'Ведомственные расходы'!N63</f>
        <v>0</v>
      </c>
    </row>
    <row r="62" spans="1:13" ht="19.5" customHeight="1">
      <c r="A62" s="75" t="s">
        <v>642</v>
      </c>
      <c r="B62" s="68" t="s">
        <v>150</v>
      </c>
      <c r="C62" s="9" t="s">
        <v>151</v>
      </c>
      <c r="D62" s="9" t="s">
        <v>597</v>
      </c>
      <c r="E62" s="15" t="s">
        <v>107</v>
      </c>
      <c r="F62" s="158">
        <v>7.4</v>
      </c>
      <c r="G62" s="124"/>
      <c r="H62" s="41"/>
      <c r="I62" s="12"/>
      <c r="J62" s="12"/>
      <c r="L62" s="2"/>
      <c r="M62" s="158">
        <v>7.4</v>
      </c>
    </row>
    <row r="63" spans="1:13" ht="32.25" customHeight="1" hidden="1">
      <c r="A63" s="25" t="s">
        <v>643</v>
      </c>
      <c r="B63" s="68" t="s">
        <v>150</v>
      </c>
      <c r="C63" s="9" t="s">
        <v>151</v>
      </c>
      <c r="D63" s="9" t="s">
        <v>597</v>
      </c>
      <c r="E63" s="15" t="s">
        <v>641</v>
      </c>
      <c r="F63" s="158">
        <f>'Ведомственные расходы'!G65</f>
        <v>11</v>
      </c>
      <c r="G63" s="124"/>
      <c r="H63" s="41"/>
      <c r="I63" s="12"/>
      <c r="J63" s="12"/>
      <c r="L63" s="389"/>
      <c r="M63" s="158">
        <f>'Ведомственные расходы'!N65</f>
        <v>0</v>
      </c>
    </row>
    <row r="64" spans="1:13" ht="32.25" customHeight="1">
      <c r="A64" s="148" t="s">
        <v>122</v>
      </c>
      <c r="B64" s="77" t="s">
        <v>151</v>
      </c>
      <c r="C64" s="55" t="s">
        <v>216</v>
      </c>
      <c r="D64" s="55"/>
      <c r="E64" s="248"/>
      <c r="F64" s="160">
        <f>F71+F65</f>
        <v>1</v>
      </c>
      <c r="G64" s="124"/>
      <c r="H64" s="41"/>
      <c r="I64" s="12"/>
      <c r="J64" s="12"/>
      <c r="L64" s="2"/>
      <c r="M64" s="160">
        <f>M71+M65</f>
        <v>1</v>
      </c>
    </row>
    <row r="65" spans="1:13" ht="30.75" customHeight="1" hidden="1">
      <c r="A65" s="234" t="s">
        <v>604</v>
      </c>
      <c r="B65" s="211" t="s">
        <v>151</v>
      </c>
      <c r="C65" s="6" t="s">
        <v>190</v>
      </c>
      <c r="D65" s="6"/>
      <c r="E65" s="72"/>
      <c r="F65" s="157">
        <f>F66</f>
        <v>0</v>
      </c>
      <c r="G65" s="124"/>
      <c r="H65" s="41"/>
      <c r="I65" s="12"/>
      <c r="J65" s="50"/>
      <c r="L65" s="389"/>
      <c r="M65" s="157">
        <f>M66</f>
        <v>0</v>
      </c>
    </row>
    <row r="66" spans="1:13" ht="47.25" customHeight="1" hidden="1">
      <c r="A66" s="25" t="s">
        <v>476</v>
      </c>
      <c r="B66" s="68" t="s">
        <v>151</v>
      </c>
      <c r="C66" s="9" t="s">
        <v>190</v>
      </c>
      <c r="D66" s="9" t="s">
        <v>477</v>
      </c>
      <c r="E66" s="15"/>
      <c r="F66" s="158">
        <f>F67</f>
        <v>0</v>
      </c>
      <c r="G66" s="124"/>
      <c r="H66" s="41"/>
      <c r="I66" s="12"/>
      <c r="J66" s="50"/>
      <c r="L66" s="389"/>
      <c r="M66" s="158">
        <f>M67</f>
        <v>0</v>
      </c>
    </row>
    <row r="67" spans="1:13" ht="81.75" customHeight="1" hidden="1">
      <c r="A67" s="25" t="s">
        <v>63</v>
      </c>
      <c r="B67" s="68" t="s">
        <v>151</v>
      </c>
      <c r="C67" s="9" t="s">
        <v>190</v>
      </c>
      <c r="D67" s="9" t="s">
        <v>605</v>
      </c>
      <c r="E67" s="15"/>
      <c r="F67" s="158">
        <f>F68</f>
        <v>0</v>
      </c>
      <c r="G67" s="124"/>
      <c r="H67" s="41"/>
      <c r="I67" s="12"/>
      <c r="J67" s="50"/>
      <c r="L67" s="389"/>
      <c r="M67" s="158">
        <f>M68</f>
        <v>0</v>
      </c>
    </row>
    <row r="68" spans="1:13" ht="94.5" customHeight="1" hidden="1">
      <c r="A68" s="25" t="s">
        <v>480</v>
      </c>
      <c r="B68" s="68" t="s">
        <v>151</v>
      </c>
      <c r="C68" s="9" t="s">
        <v>190</v>
      </c>
      <c r="D68" s="9" t="s">
        <v>607</v>
      </c>
      <c r="E68" s="15"/>
      <c r="F68" s="158">
        <f>F69</f>
        <v>0</v>
      </c>
      <c r="G68" s="124"/>
      <c r="H68" s="41"/>
      <c r="I68" s="12"/>
      <c r="J68" s="50"/>
      <c r="L68" s="389"/>
      <c r="M68" s="158">
        <f>M69</f>
        <v>0</v>
      </c>
    </row>
    <row r="69" spans="1:13" ht="16.5" customHeight="1" hidden="1">
      <c r="A69" s="75" t="s">
        <v>642</v>
      </c>
      <c r="B69" s="68" t="s">
        <v>151</v>
      </c>
      <c r="C69" s="9" t="s">
        <v>190</v>
      </c>
      <c r="D69" s="9" t="s">
        <v>607</v>
      </c>
      <c r="E69" s="15" t="s">
        <v>107</v>
      </c>
      <c r="F69" s="158">
        <f>F70</f>
        <v>0</v>
      </c>
      <c r="G69" s="124"/>
      <c r="H69" s="41"/>
      <c r="I69" s="12"/>
      <c r="J69" s="50"/>
      <c r="L69" s="389"/>
      <c r="M69" s="158">
        <f>M70</f>
        <v>0</v>
      </c>
    </row>
    <row r="70" spans="1:13" ht="30.75" customHeight="1" hidden="1">
      <c r="A70" s="25" t="s">
        <v>643</v>
      </c>
      <c r="B70" s="68" t="s">
        <v>151</v>
      </c>
      <c r="C70" s="9" t="s">
        <v>190</v>
      </c>
      <c r="D70" s="9" t="s">
        <v>607</v>
      </c>
      <c r="E70" s="15" t="s">
        <v>641</v>
      </c>
      <c r="F70" s="158">
        <f>'Ведомственные расходы'!G72</f>
        <v>0</v>
      </c>
      <c r="G70" s="124"/>
      <c r="H70" s="41"/>
      <c r="I70" s="12"/>
      <c r="J70" s="50"/>
      <c r="L70" s="389"/>
      <c r="M70" s="158">
        <f>'Ведомственные расходы'!N72</f>
        <v>0</v>
      </c>
    </row>
    <row r="71" spans="1:13" ht="19.5" customHeight="1">
      <c r="A71" s="233" t="s">
        <v>124</v>
      </c>
      <c r="B71" s="211" t="s">
        <v>151</v>
      </c>
      <c r="C71" s="6" t="s">
        <v>160</v>
      </c>
      <c r="D71" s="6"/>
      <c r="E71" s="72"/>
      <c r="F71" s="157">
        <f>F72</f>
        <v>1</v>
      </c>
      <c r="G71" s="124"/>
      <c r="H71" s="41"/>
      <c r="I71" s="12"/>
      <c r="J71" s="50"/>
      <c r="L71" s="2"/>
      <c r="M71" s="157">
        <f>M72</f>
        <v>1</v>
      </c>
    </row>
    <row r="72" spans="1:13" ht="54.75" customHeight="1">
      <c r="A72" s="25" t="s">
        <v>476</v>
      </c>
      <c r="B72" s="68" t="s">
        <v>151</v>
      </c>
      <c r="C72" s="9" t="s">
        <v>160</v>
      </c>
      <c r="D72" s="9" t="s">
        <v>477</v>
      </c>
      <c r="E72" s="15"/>
      <c r="F72" s="158">
        <f>F73</f>
        <v>1</v>
      </c>
      <c r="G72" s="124"/>
      <c r="H72" s="41"/>
      <c r="I72" s="12"/>
      <c r="J72" s="50"/>
      <c r="L72" s="2"/>
      <c r="M72" s="158">
        <f>M73</f>
        <v>1</v>
      </c>
    </row>
    <row r="73" spans="1:13" ht="76.5" customHeight="1">
      <c r="A73" s="25" t="s">
        <v>369</v>
      </c>
      <c r="B73" s="68" t="s">
        <v>151</v>
      </c>
      <c r="C73" s="9" t="s">
        <v>160</v>
      </c>
      <c r="D73" s="9" t="s">
        <v>478</v>
      </c>
      <c r="E73" s="15"/>
      <c r="F73" s="158">
        <f>F74</f>
        <v>1</v>
      </c>
      <c r="G73" s="124"/>
      <c r="H73" s="41"/>
      <c r="I73" s="12"/>
      <c r="J73" s="50"/>
      <c r="L73" s="2"/>
      <c r="M73" s="158">
        <f>M74</f>
        <v>1</v>
      </c>
    </row>
    <row r="74" spans="1:13" ht="102" customHeight="1">
      <c r="A74" s="25" t="s">
        <v>370</v>
      </c>
      <c r="B74" s="68" t="s">
        <v>151</v>
      </c>
      <c r="C74" s="9" t="s">
        <v>160</v>
      </c>
      <c r="D74" s="9" t="s">
        <v>479</v>
      </c>
      <c r="E74" s="15"/>
      <c r="F74" s="158">
        <f>F75</f>
        <v>1</v>
      </c>
      <c r="G74" s="124"/>
      <c r="H74" s="41"/>
      <c r="I74" s="12"/>
      <c r="J74" s="50"/>
      <c r="L74" s="2"/>
      <c r="M74" s="158">
        <f>M75</f>
        <v>1</v>
      </c>
    </row>
    <row r="75" spans="1:13" ht="21.75" customHeight="1">
      <c r="A75" s="75" t="s">
        <v>642</v>
      </c>
      <c r="B75" s="68" t="s">
        <v>151</v>
      </c>
      <c r="C75" s="9" t="s">
        <v>160</v>
      </c>
      <c r="D75" s="9" t="s">
        <v>479</v>
      </c>
      <c r="E75" s="15" t="s">
        <v>107</v>
      </c>
      <c r="F75" s="158">
        <f>F76</f>
        <v>1</v>
      </c>
      <c r="G75" s="124"/>
      <c r="H75" s="41"/>
      <c r="I75" s="12"/>
      <c r="J75" s="50"/>
      <c r="L75" s="2"/>
      <c r="M75" s="158">
        <v>1</v>
      </c>
    </row>
    <row r="76" spans="1:13" ht="33.75" customHeight="1" hidden="1">
      <c r="A76" s="25" t="s">
        <v>643</v>
      </c>
      <c r="B76" s="68" t="s">
        <v>151</v>
      </c>
      <c r="C76" s="9" t="s">
        <v>160</v>
      </c>
      <c r="D76" s="9" t="s">
        <v>479</v>
      </c>
      <c r="E76" s="15" t="s">
        <v>641</v>
      </c>
      <c r="F76" s="158">
        <f>'Ведомственные расходы'!G78</f>
        <v>1</v>
      </c>
      <c r="G76" s="124"/>
      <c r="H76" s="41"/>
      <c r="I76" s="12"/>
      <c r="J76" s="50"/>
      <c r="L76" s="389"/>
      <c r="M76" s="158">
        <f>'Ведомственные расходы'!N78</f>
        <v>0</v>
      </c>
    </row>
    <row r="77" spans="1:13" ht="27" customHeight="1">
      <c r="A77" s="147" t="s">
        <v>177</v>
      </c>
      <c r="B77" s="77" t="s">
        <v>152</v>
      </c>
      <c r="C77" s="55"/>
      <c r="D77" s="55"/>
      <c r="E77" s="248"/>
      <c r="F77" s="160">
        <f>F78+F96</f>
        <v>188.5</v>
      </c>
      <c r="G77" s="124"/>
      <c r="H77" s="41"/>
      <c r="I77" s="12"/>
      <c r="J77" s="50"/>
      <c r="L77" s="2"/>
      <c r="M77" s="160">
        <f>M78+M96</f>
        <v>188.5</v>
      </c>
    </row>
    <row r="78" spans="1:13" ht="21.75" customHeight="1">
      <c r="A78" s="246" t="s">
        <v>361</v>
      </c>
      <c r="B78" s="211" t="s">
        <v>152</v>
      </c>
      <c r="C78" s="6" t="s">
        <v>190</v>
      </c>
      <c r="D78" s="6"/>
      <c r="E78" s="72"/>
      <c r="F78" s="157">
        <f>F79</f>
        <v>188</v>
      </c>
      <c r="G78" s="124"/>
      <c r="H78" s="41"/>
      <c r="I78" s="12"/>
      <c r="J78" s="50"/>
      <c r="L78" s="2"/>
      <c r="M78" s="157">
        <f>M79</f>
        <v>188</v>
      </c>
    </row>
    <row r="79" spans="1:13" ht="51.75" customHeight="1">
      <c r="A79" s="25" t="s">
        <v>476</v>
      </c>
      <c r="B79" s="68" t="s">
        <v>152</v>
      </c>
      <c r="C79" s="9" t="s">
        <v>190</v>
      </c>
      <c r="D79" s="9" t="s">
        <v>477</v>
      </c>
      <c r="E79" s="15"/>
      <c r="F79" s="158">
        <f>F80</f>
        <v>188</v>
      </c>
      <c r="G79" s="124"/>
      <c r="H79" s="41"/>
      <c r="I79" s="12"/>
      <c r="J79" s="50"/>
      <c r="L79" s="2"/>
      <c r="M79" s="158">
        <f>M80</f>
        <v>188</v>
      </c>
    </row>
    <row r="80" spans="1:13" ht="84.75" customHeight="1">
      <c r="A80" s="25" t="s">
        <v>560</v>
      </c>
      <c r="B80" s="68" t="s">
        <v>152</v>
      </c>
      <c r="C80" s="9" t="s">
        <v>190</v>
      </c>
      <c r="D80" s="9" t="s">
        <v>371</v>
      </c>
      <c r="E80" s="15"/>
      <c r="F80" s="158">
        <f>F81+F86+F91</f>
        <v>188</v>
      </c>
      <c r="G80" s="124"/>
      <c r="H80" s="41"/>
      <c r="I80" s="12"/>
      <c r="J80" s="50"/>
      <c r="L80" s="2"/>
      <c r="M80" s="158">
        <f>M81+M86+M91</f>
        <v>188</v>
      </c>
    </row>
    <row r="81" spans="1:13" ht="105" customHeight="1" hidden="1">
      <c r="A81" s="25" t="s">
        <v>632</v>
      </c>
      <c r="B81" s="68" t="s">
        <v>152</v>
      </c>
      <c r="C81" s="9" t="s">
        <v>190</v>
      </c>
      <c r="D81" s="9" t="s">
        <v>470</v>
      </c>
      <c r="E81" s="15"/>
      <c r="F81" s="158">
        <f>F82</f>
        <v>0</v>
      </c>
      <c r="G81" s="124"/>
      <c r="H81" s="41"/>
      <c r="I81" s="12"/>
      <c r="J81" s="50"/>
      <c r="L81" s="389"/>
      <c r="M81" s="158">
        <f>M82</f>
        <v>0</v>
      </c>
    </row>
    <row r="82" spans="1:13" ht="18.75" customHeight="1" hidden="1">
      <c r="A82" s="75" t="s">
        <v>642</v>
      </c>
      <c r="B82" s="68" t="s">
        <v>152</v>
      </c>
      <c r="C82" s="9" t="s">
        <v>190</v>
      </c>
      <c r="D82" s="9" t="s">
        <v>470</v>
      </c>
      <c r="E82" s="15" t="s">
        <v>107</v>
      </c>
      <c r="F82" s="158">
        <f>F83</f>
        <v>0</v>
      </c>
      <c r="G82" s="124"/>
      <c r="H82" s="41"/>
      <c r="I82" s="12"/>
      <c r="J82" s="50"/>
      <c r="L82" s="389"/>
      <c r="M82" s="158">
        <f>M83</f>
        <v>0</v>
      </c>
    </row>
    <row r="83" spans="1:13" ht="33" customHeight="1" hidden="1">
      <c r="A83" s="25" t="s">
        <v>643</v>
      </c>
      <c r="B83" s="68" t="s">
        <v>152</v>
      </c>
      <c r="C83" s="9" t="s">
        <v>190</v>
      </c>
      <c r="D83" s="9" t="s">
        <v>470</v>
      </c>
      <c r="E83" s="15" t="s">
        <v>641</v>
      </c>
      <c r="F83" s="158">
        <f>'Ведомственные расходы'!G85</f>
        <v>0</v>
      </c>
      <c r="G83" s="124"/>
      <c r="H83" s="41"/>
      <c r="I83" s="12"/>
      <c r="J83" s="50"/>
      <c r="L83" s="389"/>
      <c r="M83" s="158">
        <f>'Ведомственные расходы'!N85</f>
        <v>0</v>
      </c>
    </row>
    <row r="84" spans="1:13" ht="36" customHeight="1" hidden="1">
      <c r="A84" s="170" t="s">
        <v>19</v>
      </c>
      <c r="B84" s="68" t="s">
        <v>152</v>
      </c>
      <c r="C84" s="9" t="s">
        <v>190</v>
      </c>
      <c r="D84" s="9" t="s">
        <v>470</v>
      </c>
      <c r="E84" s="15" t="s">
        <v>129</v>
      </c>
      <c r="F84" s="158">
        <f>F85</f>
        <v>0</v>
      </c>
      <c r="G84" s="124"/>
      <c r="H84" s="41"/>
      <c r="I84" s="12"/>
      <c r="J84" s="50"/>
      <c r="L84" s="389"/>
      <c r="M84" s="158">
        <f>M85</f>
        <v>0</v>
      </c>
    </row>
    <row r="85" spans="1:13" ht="21.75" customHeight="1" hidden="1">
      <c r="A85" s="25" t="s">
        <v>128</v>
      </c>
      <c r="B85" s="68" t="s">
        <v>152</v>
      </c>
      <c r="C85" s="9" t="s">
        <v>190</v>
      </c>
      <c r="D85" s="9" t="s">
        <v>470</v>
      </c>
      <c r="E85" s="15" t="s">
        <v>18</v>
      </c>
      <c r="F85" s="158"/>
      <c r="G85" s="124"/>
      <c r="H85" s="41"/>
      <c r="I85" s="12"/>
      <c r="J85" s="50"/>
      <c r="L85" s="389"/>
      <c r="M85" s="158"/>
    </row>
    <row r="86" spans="1:13" ht="111.75" customHeight="1">
      <c r="A86" s="25" t="s">
        <v>633</v>
      </c>
      <c r="B86" s="68" t="s">
        <v>152</v>
      </c>
      <c r="C86" s="9" t="s">
        <v>190</v>
      </c>
      <c r="D86" s="9" t="s">
        <v>471</v>
      </c>
      <c r="E86" s="15"/>
      <c r="F86" s="158">
        <f>F87</f>
        <v>188</v>
      </c>
      <c r="G86" s="124"/>
      <c r="H86" s="41"/>
      <c r="I86" s="12"/>
      <c r="J86" s="50"/>
      <c r="L86" s="2"/>
      <c r="M86" s="158">
        <f>M87</f>
        <v>188</v>
      </c>
    </row>
    <row r="87" spans="1:13" ht="23.25" customHeight="1">
      <c r="A87" s="107" t="s">
        <v>642</v>
      </c>
      <c r="B87" s="68" t="s">
        <v>152</v>
      </c>
      <c r="C87" s="9" t="s">
        <v>190</v>
      </c>
      <c r="D87" s="9" t="s">
        <v>471</v>
      </c>
      <c r="E87" s="9" t="s">
        <v>107</v>
      </c>
      <c r="F87" s="162">
        <f>'Ведомственные расходы'!G89</f>
        <v>188</v>
      </c>
      <c r="G87" s="124"/>
      <c r="H87" s="41"/>
      <c r="I87" s="12"/>
      <c r="J87" s="50"/>
      <c r="L87" s="2"/>
      <c r="M87" s="162">
        <v>188</v>
      </c>
    </row>
    <row r="88" spans="1:13" ht="35.25" customHeight="1" hidden="1">
      <c r="A88" s="107" t="s">
        <v>643</v>
      </c>
      <c r="B88" s="68" t="s">
        <v>152</v>
      </c>
      <c r="C88" s="9" t="s">
        <v>190</v>
      </c>
      <c r="D88" s="9" t="s">
        <v>471</v>
      </c>
      <c r="E88" s="9" t="s">
        <v>641</v>
      </c>
      <c r="F88" s="162">
        <f>'Ведомственные расходы'!G90</f>
        <v>0</v>
      </c>
      <c r="G88" s="124"/>
      <c r="H88" s="41"/>
      <c r="I88" s="12"/>
      <c r="J88" s="50"/>
      <c r="L88" s="389"/>
      <c r="M88" s="162">
        <f>'Ведомственные расходы'!N90</f>
        <v>0</v>
      </c>
    </row>
    <row r="89" spans="1:13" ht="33.75" customHeight="1" hidden="1">
      <c r="A89" s="243" t="s">
        <v>19</v>
      </c>
      <c r="B89" s="68" t="s">
        <v>152</v>
      </c>
      <c r="C89" s="9" t="s">
        <v>190</v>
      </c>
      <c r="D89" s="9" t="s">
        <v>471</v>
      </c>
      <c r="E89" s="9" t="s">
        <v>129</v>
      </c>
      <c r="F89" s="162">
        <f>F90</f>
        <v>0</v>
      </c>
      <c r="G89" s="124"/>
      <c r="H89" s="41"/>
      <c r="I89" s="12"/>
      <c r="J89" s="50"/>
      <c r="L89" s="389"/>
      <c r="M89" s="162">
        <f>M90</f>
        <v>0</v>
      </c>
    </row>
    <row r="90" spans="1:13" ht="21.75" customHeight="1" hidden="1">
      <c r="A90" s="107" t="s">
        <v>128</v>
      </c>
      <c r="B90" s="68" t="s">
        <v>152</v>
      </c>
      <c r="C90" s="9" t="s">
        <v>190</v>
      </c>
      <c r="D90" s="9" t="s">
        <v>471</v>
      </c>
      <c r="E90" s="9" t="s">
        <v>18</v>
      </c>
      <c r="F90" s="162"/>
      <c r="G90" s="124"/>
      <c r="H90" s="41"/>
      <c r="I90" s="12"/>
      <c r="J90" s="50"/>
      <c r="L90" s="389"/>
      <c r="M90" s="162"/>
    </row>
    <row r="91" spans="1:13" ht="114" customHeight="1" hidden="1">
      <c r="A91" s="25" t="s">
        <v>634</v>
      </c>
      <c r="B91" s="68" t="s">
        <v>152</v>
      </c>
      <c r="C91" s="9" t="s">
        <v>190</v>
      </c>
      <c r="D91" s="9" t="s">
        <v>635</v>
      </c>
      <c r="E91" s="15"/>
      <c r="F91" s="158">
        <f>F92</f>
        <v>0</v>
      </c>
      <c r="G91" s="124"/>
      <c r="H91" s="41"/>
      <c r="I91" s="12"/>
      <c r="J91" s="50"/>
      <c r="L91" s="389"/>
      <c r="M91" s="158">
        <f>M92</f>
        <v>0</v>
      </c>
    </row>
    <row r="92" spans="1:13" ht="21.75" customHeight="1" hidden="1">
      <c r="A92" s="75" t="s">
        <v>642</v>
      </c>
      <c r="B92" s="68" t="s">
        <v>152</v>
      </c>
      <c r="C92" s="9" t="s">
        <v>190</v>
      </c>
      <c r="D92" s="9" t="s">
        <v>635</v>
      </c>
      <c r="E92" s="15" t="s">
        <v>107</v>
      </c>
      <c r="F92" s="158">
        <f>F93</f>
        <v>0</v>
      </c>
      <c r="G92" s="124"/>
      <c r="H92" s="41"/>
      <c r="I92" s="12"/>
      <c r="J92" s="50"/>
      <c r="L92" s="389"/>
      <c r="M92" s="158">
        <f>M93</f>
        <v>0</v>
      </c>
    </row>
    <row r="93" spans="1:13" ht="39.75" customHeight="1" hidden="1">
      <c r="A93" s="25" t="s">
        <v>643</v>
      </c>
      <c r="B93" s="68" t="s">
        <v>152</v>
      </c>
      <c r="C93" s="9" t="s">
        <v>190</v>
      </c>
      <c r="D93" s="9" t="s">
        <v>635</v>
      </c>
      <c r="E93" s="15" t="s">
        <v>641</v>
      </c>
      <c r="F93" s="158">
        <f>'Ведомственные расходы'!G95</f>
        <v>0</v>
      </c>
      <c r="G93" s="124"/>
      <c r="H93" s="41"/>
      <c r="I93" s="12"/>
      <c r="J93" s="50"/>
      <c r="L93" s="389"/>
      <c r="M93" s="158">
        <f>'Ведомственные расходы'!N95</f>
        <v>0</v>
      </c>
    </row>
    <row r="94" spans="1:13" ht="42.75" customHeight="1" hidden="1">
      <c r="A94" s="170" t="s">
        <v>19</v>
      </c>
      <c r="B94" s="68" t="s">
        <v>152</v>
      </c>
      <c r="C94" s="9" t="s">
        <v>190</v>
      </c>
      <c r="D94" s="9" t="s">
        <v>635</v>
      </c>
      <c r="E94" s="15" t="s">
        <v>129</v>
      </c>
      <c r="F94" s="158">
        <f>F95</f>
        <v>0</v>
      </c>
      <c r="G94" s="124"/>
      <c r="H94" s="41"/>
      <c r="I94" s="12"/>
      <c r="J94" s="50"/>
      <c r="L94" s="389"/>
      <c r="M94" s="158">
        <f>M95</f>
        <v>0</v>
      </c>
    </row>
    <row r="95" spans="1:13" ht="21.75" customHeight="1" hidden="1">
      <c r="A95" s="25" t="s">
        <v>128</v>
      </c>
      <c r="B95" s="68" t="s">
        <v>152</v>
      </c>
      <c r="C95" s="9" t="s">
        <v>190</v>
      </c>
      <c r="D95" s="9" t="s">
        <v>635</v>
      </c>
      <c r="E95" s="15" t="s">
        <v>18</v>
      </c>
      <c r="F95" s="158"/>
      <c r="G95" s="124"/>
      <c r="H95" s="41"/>
      <c r="I95" s="12"/>
      <c r="J95" s="50"/>
      <c r="L95" s="389"/>
      <c r="M95" s="158"/>
    </row>
    <row r="96" spans="1:13" ht="22.5" customHeight="1">
      <c r="A96" s="244" t="s">
        <v>121</v>
      </c>
      <c r="B96" s="245" t="s">
        <v>152</v>
      </c>
      <c r="C96" s="6" t="s">
        <v>105</v>
      </c>
      <c r="D96" s="6"/>
      <c r="E96" s="72"/>
      <c r="F96" s="157">
        <f>F99</f>
        <v>0.5</v>
      </c>
      <c r="G96" s="124"/>
      <c r="H96" s="41"/>
      <c r="I96" s="12"/>
      <c r="J96" s="50"/>
      <c r="L96" s="2"/>
      <c r="M96" s="157">
        <f>M99</f>
        <v>0.5</v>
      </c>
    </row>
    <row r="97" spans="1:13" ht="51.75" customHeight="1">
      <c r="A97" s="213" t="s">
        <v>476</v>
      </c>
      <c r="B97" s="236" t="s">
        <v>152</v>
      </c>
      <c r="C97" s="9" t="s">
        <v>105</v>
      </c>
      <c r="D97" s="9" t="s">
        <v>477</v>
      </c>
      <c r="E97" s="15"/>
      <c r="F97" s="158">
        <f>F99</f>
        <v>0.5</v>
      </c>
      <c r="G97" s="124"/>
      <c r="H97" s="41"/>
      <c r="I97" s="12"/>
      <c r="J97" s="50"/>
      <c r="L97" s="2"/>
      <c r="M97" s="158">
        <v>0.5</v>
      </c>
    </row>
    <row r="98" spans="1:13" ht="34.5" customHeight="1">
      <c r="A98" s="178" t="s">
        <v>141</v>
      </c>
      <c r="B98" s="178" t="s">
        <v>142</v>
      </c>
      <c r="C98" s="178" t="s">
        <v>163</v>
      </c>
      <c r="D98" s="179" t="s">
        <v>144</v>
      </c>
      <c r="E98" s="179" t="s">
        <v>145</v>
      </c>
      <c r="F98" s="178" t="s">
        <v>146</v>
      </c>
      <c r="G98" s="124"/>
      <c r="H98" s="41"/>
      <c r="I98" s="12"/>
      <c r="J98" s="50"/>
      <c r="L98" s="2"/>
      <c r="M98" s="178" t="s">
        <v>146</v>
      </c>
    </row>
    <row r="99" spans="1:13" ht="95.25" customHeight="1">
      <c r="A99" s="25" t="s">
        <v>587</v>
      </c>
      <c r="B99" s="236" t="s">
        <v>152</v>
      </c>
      <c r="C99" s="9" t="s">
        <v>105</v>
      </c>
      <c r="D99" s="9" t="s">
        <v>609</v>
      </c>
      <c r="E99" s="15"/>
      <c r="F99" s="158">
        <f>F100</f>
        <v>0.5</v>
      </c>
      <c r="G99" s="124"/>
      <c r="H99" s="41"/>
      <c r="I99" s="12"/>
      <c r="J99" s="50"/>
      <c r="L99" s="2"/>
      <c r="M99" s="158">
        <f>M100</f>
        <v>0.5</v>
      </c>
    </row>
    <row r="100" spans="1:13" ht="89.25" customHeight="1">
      <c r="A100" s="25" t="s">
        <v>588</v>
      </c>
      <c r="B100" s="236" t="s">
        <v>152</v>
      </c>
      <c r="C100" s="9" t="s">
        <v>105</v>
      </c>
      <c r="D100" s="9" t="s">
        <v>360</v>
      </c>
      <c r="E100" s="15"/>
      <c r="F100" s="158">
        <f>F101</f>
        <v>0.5</v>
      </c>
      <c r="G100" s="124"/>
      <c r="H100" s="41"/>
      <c r="I100" s="12"/>
      <c r="J100" s="50"/>
      <c r="L100" s="2"/>
      <c r="M100" s="158">
        <f>M101</f>
        <v>0.5</v>
      </c>
    </row>
    <row r="101" spans="1:13" ht="15.75" customHeight="1">
      <c r="A101" s="225" t="s">
        <v>642</v>
      </c>
      <c r="B101" s="236" t="s">
        <v>152</v>
      </c>
      <c r="C101" s="9" t="s">
        <v>105</v>
      </c>
      <c r="D101" s="9" t="s">
        <v>360</v>
      </c>
      <c r="E101" s="15" t="s">
        <v>107</v>
      </c>
      <c r="F101" s="158">
        <f>F102</f>
        <v>0.5</v>
      </c>
      <c r="G101" s="124"/>
      <c r="H101" s="41"/>
      <c r="I101" s="12"/>
      <c r="J101" s="50"/>
      <c r="L101" s="2"/>
      <c r="M101" s="158">
        <v>0.5</v>
      </c>
    </row>
    <row r="102" spans="1:13" ht="29.25" customHeight="1" hidden="1">
      <c r="A102" s="213" t="s">
        <v>643</v>
      </c>
      <c r="B102" s="236" t="s">
        <v>152</v>
      </c>
      <c r="C102" s="9" t="s">
        <v>105</v>
      </c>
      <c r="D102" s="9" t="s">
        <v>360</v>
      </c>
      <c r="E102" s="15" t="s">
        <v>641</v>
      </c>
      <c r="F102" s="158">
        <f>'Ведомственные расходы'!G103</f>
        <v>0.5</v>
      </c>
      <c r="G102" s="124"/>
      <c r="H102" s="41"/>
      <c r="I102" s="12"/>
      <c r="J102" s="50"/>
      <c r="L102" s="389"/>
      <c r="M102" s="158">
        <f>'Ведомственные расходы'!N103</f>
        <v>0</v>
      </c>
    </row>
    <row r="103" spans="1:13" ht="24" customHeight="1">
      <c r="A103" s="73" t="s">
        <v>161</v>
      </c>
      <c r="B103" s="55" t="s">
        <v>149</v>
      </c>
      <c r="C103" s="55"/>
      <c r="D103" s="55"/>
      <c r="E103" s="55"/>
      <c r="F103" s="160">
        <f>F104+F122+F147</f>
        <v>100</v>
      </c>
      <c r="G103" s="124"/>
      <c r="H103" s="41"/>
      <c r="I103" s="12"/>
      <c r="J103" s="50"/>
      <c r="L103" s="2"/>
      <c r="M103" s="160">
        <f>M104+M122+M147</f>
        <v>100</v>
      </c>
    </row>
    <row r="104" spans="1:13" ht="19.5" customHeight="1" hidden="1">
      <c r="A104" s="219" t="s">
        <v>153</v>
      </c>
      <c r="B104" s="221" t="s">
        <v>149</v>
      </c>
      <c r="C104" s="221" t="s">
        <v>147</v>
      </c>
      <c r="D104" s="221"/>
      <c r="E104" s="221"/>
      <c r="F104" s="222">
        <f>F105</f>
        <v>0</v>
      </c>
      <c r="G104" s="121"/>
      <c r="H104" s="38"/>
      <c r="I104" s="13"/>
      <c r="J104" s="13"/>
      <c r="L104" s="389"/>
      <c r="M104" s="222">
        <f>M105</f>
        <v>0</v>
      </c>
    </row>
    <row r="105" spans="1:13" ht="33.75" customHeight="1" hidden="1">
      <c r="A105" s="223" t="s">
        <v>15</v>
      </c>
      <c r="B105" s="215" t="s">
        <v>149</v>
      </c>
      <c r="C105" s="215" t="s">
        <v>147</v>
      </c>
      <c r="D105" s="215" t="s">
        <v>644</v>
      </c>
      <c r="E105" s="215"/>
      <c r="F105" s="216">
        <f>F106</f>
        <v>0</v>
      </c>
      <c r="G105" s="121"/>
      <c r="H105" s="38"/>
      <c r="I105" s="13"/>
      <c r="J105" s="13"/>
      <c r="L105" s="389"/>
      <c r="M105" s="216">
        <f>M106</f>
        <v>0</v>
      </c>
    </row>
    <row r="106" spans="1:13" ht="35.25" customHeight="1" hidden="1">
      <c r="A106" s="214" t="s">
        <v>16</v>
      </c>
      <c r="B106" s="215" t="s">
        <v>149</v>
      </c>
      <c r="C106" s="215" t="s">
        <v>147</v>
      </c>
      <c r="D106" s="215" t="s">
        <v>20</v>
      </c>
      <c r="E106" s="215"/>
      <c r="F106" s="216">
        <f>F107+F112+F117</f>
        <v>0</v>
      </c>
      <c r="G106" s="121"/>
      <c r="H106" s="38"/>
      <c r="I106" s="13"/>
      <c r="J106" s="13"/>
      <c r="L106" s="389"/>
      <c r="M106" s="216">
        <f>M107+M112+M117</f>
        <v>0</v>
      </c>
    </row>
    <row r="107" spans="1:13" ht="33.75" customHeight="1" hidden="1">
      <c r="A107" s="217" t="s">
        <v>22</v>
      </c>
      <c r="B107" s="215" t="s">
        <v>149</v>
      </c>
      <c r="C107" s="215" t="s">
        <v>147</v>
      </c>
      <c r="D107" s="215" t="s">
        <v>21</v>
      </c>
      <c r="E107" s="215"/>
      <c r="F107" s="216">
        <f>F108+F110</f>
        <v>0</v>
      </c>
      <c r="G107" s="121"/>
      <c r="H107" s="38"/>
      <c r="I107" s="13"/>
      <c r="J107" s="13"/>
      <c r="L107" s="389"/>
      <c r="M107" s="216">
        <f>M108+M110</f>
        <v>0</v>
      </c>
    </row>
    <row r="108" spans="1:13" ht="19.5" customHeight="1" hidden="1">
      <c r="A108" s="217" t="s">
        <v>642</v>
      </c>
      <c r="B108" s="215" t="s">
        <v>149</v>
      </c>
      <c r="C108" s="215" t="s">
        <v>147</v>
      </c>
      <c r="D108" s="215" t="s">
        <v>21</v>
      </c>
      <c r="E108" s="215" t="s">
        <v>107</v>
      </c>
      <c r="F108" s="216">
        <f>F109</f>
        <v>0</v>
      </c>
      <c r="G108" s="121"/>
      <c r="H108" s="38"/>
      <c r="I108" s="13"/>
      <c r="J108" s="13"/>
      <c r="L108" s="389"/>
      <c r="M108" s="216">
        <f>M109</f>
        <v>0</v>
      </c>
    </row>
    <row r="109" spans="1:13" ht="21" customHeight="1" hidden="1">
      <c r="A109" s="214" t="s">
        <v>643</v>
      </c>
      <c r="B109" s="215" t="s">
        <v>149</v>
      </c>
      <c r="C109" s="215" t="s">
        <v>147</v>
      </c>
      <c r="D109" s="215" t="s">
        <v>21</v>
      </c>
      <c r="E109" s="215" t="s">
        <v>641</v>
      </c>
      <c r="F109" s="216"/>
      <c r="G109" s="121"/>
      <c r="H109" s="38"/>
      <c r="I109" s="13"/>
      <c r="J109" s="13"/>
      <c r="L109" s="389"/>
      <c r="M109" s="216"/>
    </row>
    <row r="110" spans="1:13" ht="32.25" customHeight="1" hidden="1">
      <c r="A110" s="224" t="s">
        <v>19</v>
      </c>
      <c r="B110" s="215" t="s">
        <v>149</v>
      </c>
      <c r="C110" s="215" t="s">
        <v>147</v>
      </c>
      <c r="D110" s="215" t="s">
        <v>21</v>
      </c>
      <c r="E110" s="215" t="s">
        <v>129</v>
      </c>
      <c r="F110" s="216">
        <f>F111</f>
        <v>0</v>
      </c>
      <c r="G110" s="121"/>
      <c r="H110" s="38"/>
      <c r="I110" s="13"/>
      <c r="J110" s="13"/>
      <c r="L110" s="389"/>
      <c r="M110" s="216">
        <f>M111</f>
        <v>0</v>
      </c>
    </row>
    <row r="111" spans="1:13" ht="38.25" customHeight="1" hidden="1">
      <c r="A111" s="214" t="s">
        <v>128</v>
      </c>
      <c r="B111" s="215" t="s">
        <v>149</v>
      </c>
      <c r="C111" s="215" t="s">
        <v>147</v>
      </c>
      <c r="D111" s="215" t="s">
        <v>21</v>
      </c>
      <c r="E111" s="215" t="s">
        <v>18</v>
      </c>
      <c r="F111" s="216"/>
      <c r="G111" s="121"/>
      <c r="H111" s="38"/>
      <c r="I111" s="13"/>
      <c r="J111" s="13"/>
      <c r="L111" s="389"/>
      <c r="M111" s="216"/>
    </row>
    <row r="112" spans="1:13" ht="19.5" customHeight="1" hidden="1">
      <c r="A112" s="214" t="s">
        <v>24</v>
      </c>
      <c r="B112" s="215" t="s">
        <v>149</v>
      </c>
      <c r="C112" s="215" t="s">
        <v>147</v>
      </c>
      <c r="D112" s="215" t="s">
        <v>23</v>
      </c>
      <c r="E112" s="215"/>
      <c r="F112" s="216">
        <f>F113+F115</f>
        <v>0</v>
      </c>
      <c r="G112" s="121"/>
      <c r="H112" s="38"/>
      <c r="I112" s="13"/>
      <c r="J112" s="13"/>
      <c r="L112" s="389"/>
      <c r="M112" s="216">
        <f>M113+M115</f>
        <v>0</v>
      </c>
    </row>
    <row r="113" spans="1:13" ht="26.25" customHeight="1" hidden="1">
      <c r="A113" s="217" t="s">
        <v>642</v>
      </c>
      <c r="B113" s="215" t="s">
        <v>149</v>
      </c>
      <c r="C113" s="215" t="s">
        <v>147</v>
      </c>
      <c r="D113" s="215" t="s">
        <v>23</v>
      </c>
      <c r="E113" s="215" t="s">
        <v>107</v>
      </c>
      <c r="F113" s="216">
        <f>F114</f>
        <v>0</v>
      </c>
      <c r="G113" s="121"/>
      <c r="H113" s="38"/>
      <c r="I113" s="13"/>
      <c r="J113" s="13"/>
      <c r="L113" s="389"/>
      <c r="M113" s="216">
        <f>M114</f>
        <v>0</v>
      </c>
    </row>
    <row r="114" spans="1:15" ht="24" customHeight="1" hidden="1">
      <c r="A114" s="214" t="s">
        <v>643</v>
      </c>
      <c r="B114" s="215" t="s">
        <v>149</v>
      </c>
      <c r="C114" s="215" t="s">
        <v>147</v>
      </c>
      <c r="D114" s="215" t="s">
        <v>23</v>
      </c>
      <c r="E114" s="215" t="s">
        <v>641</v>
      </c>
      <c r="F114" s="216"/>
      <c r="G114" s="122"/>
      <c r="H114" s="39"/>
      <c r="I114" s="11"/>
      <c r="J114" s="29"/>
      <c r="L114" s="389"/>
      <c r="M114" s="216"/>
      <c r="O114" s="52"/>
    </row>
    <row r="115" spans="1:13" ht="33.75" customHeight="1" hidden="1">
      <c r="A115" s="224" t="s">
        <v>19</v>
      </c>
      <c r="B115" s="215" t="s">
        <v>149</v>
      </c>
      <c r="C115" s="215" t="s">
        <v>147</v>
      </c>
      <c r="D115" s="215" t="s">
        <v>23</v>
      </c>
      <c r="E115" s="215" t="s">
        <v>129</v>
      </c>
      <c r="F115" s="216">
        <f>F116</f>
        <v>0</v>
      </c>
      <c r="G115" s="122"/>
      <c r="H115" s="39"/>
      <c r="I115" s="11"/>
      <c r="J115" s="11"/>
      <c r="L115" s="389"/>
      <c r="M115" s="216">
        <f>M116</f>
        <v>0</v>
      </c>
    </row>
    <row r="116" spans="1:13" ht="24" customHeight="1" hidden="1">
      <c r="A116" s="214" t="s">
        <v>128</v>
      </c>
      <c r="B116" s="215" t="s">
        <v>149</v>
      </c>
      <c r="C116" s="215" t="s">
        <v>147</v>
      </c>
      <c r="D116" s="215" t="s">
        <v>23</v>
      </c>
      <c r="E116" s="215" t="s">
        <v>18</v>
      </c>
      <c r="F116" s="216"/>
      <c r="G116" s="122"/>
      <c r="H116" s="39"/>
      <c r="I116" s="11"/>
      <c r="J116" s="11"/>
      <c r="L116" s="389"/>
      <c r="M116" s="216"/>
    </row>
    <row r="117" spans="1:13" ht="18" customHeight="1" hidden="1">
      <c r="A117" s="214" t="s">
        <v>17</v>
      </c>
      <c r="B117" s="215" t="s">
        <v>149</v>
      </c>
      <c r="C117" s="215" t="s">
        <v>147</v>
      </c>
      <c r="D117" s="215" t="s">
        <v>25</v>
      </c>
      <c r="E117" s="215"/>
      <c r="F117" s="216">
        <f>F118+F120</f>
        <v>0</v>
      </c>
      <c r="G117" s="122"/>
      <c r="H117" s="39"/>
      <c r="I117" s="11"/>
      <c r="J117" s="11"/>
      <c r="L117" s="389"/>
      <c r="M117" s="216">
        <f>M118+M120</f>
        <v>0</v>
      </c>
    </row>
    <row r="118" spans="1:13" ht="33.75" customHeight="1" hidden="1">
      <c r="A118" s="217" t="s">
        <v>642</v>
      </c>
      <c r="B118" s="215" t="s">
        <v>149</v>
      </c>
      <c r="C118" s="215" t="s">
        <v>147</v>
      </c>
      <c r="D118" s="215" t="s">
        <v>25</v>
      </c>
      <c r="E118" s="215" t="s">
        <v>107</v>
      </c>
      <c r="F118" s="216">
        <f>F119</f>
        <v>0</v>
      </c>
      <c r="G118" s="122"/>
      <c r="H118" s="39"/>
      <c r="I118" s="11"/>
      <c r="J118" s="11"/>
      <c r="L118" s="389"/>
      <c r="M118" s="216">
        <f>M119</f>
        <v>0</v>
      </c>
    </row>
    <row r="119" spans="1:13" ht="18" customHeight="1" hidden="1">
      <c r="A119" s="214" t="s">
        <v>643</v>
      </c>
      <c r="B119" s="215" t="s">
        <v>149</v>
      </c>
      <c r="C119" s="215" t="s">
        <v>147</v>
      </c>
      <c r="D119" s="215" t="s">
        <v>25</v>
      </c>
      <c r="E119" s="215" t="s">
        <v>641</v>
      </c>
      <c r="F119" s="216"/>
      <c r="G119" s="122"/>
      <c r="H119" s="39"/>
      <c r="I119" s="11"/>
      <c r="J119" s="11"/>
      <c r="L119" s="389"/>
      <c r="M119" s="216"/>
    </row>
    <row r="120" spans="1:13" ht="31.5" hidden="1">
      <c r="A120" s="224" t="s">
        <v>19</v>
      </c>
      <c r="B120" s="215" t="s">
        <v>149</v>
      </c>
      <c r="C120" s="215" t="s">
        <v>147</v>
      </c>
      <c r="D120" s="215" t="s">
        <v>25</v>
      </c>
      <c r="E120" s="215" t="s">
        <v>129</v>
      </c>
      <c r="F120" s="216">
        <f>F121</f>
        <v>0</v>
      </c>
      <c r="G120" s="125"/>
      <c r="H120" s="74"/>
      <c r="I120" s="13"/>
      <c r="J120" s="53"/>
      <c r="L120" s="389"/>
      <c r="M120" s="216">
        <f>M121</f>
        <v>0</v>
      </c>
    </row>
    <row r="121" spans="1:13" ht="18.75" hidden="1">
      <c r="A121" s="214" t="s">
        <v>128</v>
      </c>
      <c r="B121" s="215" t="s">
        <v>149</v>
      </c>
      <c r="C121" s="215" t="s">
        <v>147</v>
      </c>
      <c r="D121" s="215" t="s">
        <v>25</v>
      </c>
      <c r="E121" s="215" t="s">
        <v>18</v>
      </c>
      <c r="F121" s="216"/>
      <c r="G121" s="125"/>
      <c r="H121" s="74"/>
      <c r="I121" s="13"/>
      <c r="J121" s="53"/>
      <c r="L121" s="389"/>
      <c r="M121" s="216"/>
    </row>
    <row r="122" spans="1:13" ht="18.75" hidden="1">
      <c r="A122" s="22" t="s">
        <v>154</v>
      </c>
      <c r="B122" s="24" t="s">
        <v>149</v>
      </c>
      <c r="C122" s="24" t="s">
        <v>150</v>
      </c>
      <c r="D122" s="24"/>
      <c r="E122" s="24"/>
      <c r="F122" s="159">
        <f>F123+F140</f>
        <v>0</v>
      </c>
      <c r="G122" s="125"/>
      <c r="H122" s="74"/>
      <c r="I122" s="13"/>
      <c r="J122" s="53"/>
      <c r="L122" s="389"/>
      <c r="M122" s="159">
        <f>M123+M140</f>
        <v>0</v>
      </c>
    </row>
    <row r="123" spans="1:13" ht="47.25" hidden="1">
      <c r="A123" s="25" t="s">
        <v>476</v>
      </c>
      <c r="B123" s="9" t="s">
        <v>149</v>
      </c>
      <c r="C123" s="9" t="s">
        <v>150</v>
      </c>
      <c r="D123" s="9" t="s">
        <v>477</v>
      </c>
      <c r="E123" s="9"/>
      <c r="F123" s="158">
        <f>F124</f>
        <v>0</v>
      </c>
      <c r="G123" s="125"/>
      <c r="H123" s="74"/>
      <c r="I123" s="13"/>
      <c r="J123" s="53"/>
      <c r="L123" s="389"/>
      <c r="M123" s="158">
        <f>M124</f>
        <v>0</v>
      </c>
    </row>
    <row r="124" spans="1:13" ht="85.5" customHeight="1" hidden="1">
      <c r="A124" s="25" t="s">
        <v>563</v>
      </c>
      <c r="B124" s="9" t="s">
        <v>149</v>
      </c>
      <c r="C124" s="9" t="s">
        <v>150</v>
      </c>
      <c r="D124" s="9" t="s">
        <v>561</v>
      </c>
      <c r="E124" s="9"/>
      <c r="F124" s="158">
        <f>F125</f>
        <v>0</v>
      </c>
      <c r="G124" s="125"/>
      <c r="H124" s="74"/>
      <c r="I124" s="13"/>
      <c r="J124" s="53"/>
      <c r="L124" s="389"/>
      <c r="M124" s="158">
        <f>M125</f>
        <v>0</v>
      </c>
    </row>
    <row r="125" spans="1:13" ht="18.75" hidden="1">
      <c r="A125" s="75" t="s">
        <v>27</v>
      </c>
      <c r="B125" s="9" t="s">
        <v>149</v>
      </c>
      <c r="C125" s="9" t="s">
        <v>150</v>
      </c>
      <c r="D125" s="9" t="s">
        <v>561</v>
      </c>
      <c r="E125" s="9"/>
      <c r="F125" s="158">
        <f>F135</f>
        <v>0</v>
      </c>
      <c r="G125" s="125"/>
      <c r="H125" s="74"/>
      <c r="I125" s="13"/>
      <c r="J125" s="53"/>
      <c r="L125" s="389"/>
      <c r="M125" s="158">
        <f>M135</f>
        <v>0</v>
      </c>
    </row>
    <row r="126" spans="1:13" ht="18.75" hidden="1">
      <c r="A126" s="217" t="s">
        <v>642</v>
      </c>
      <c r="B126" s="215" t="s">
        <v>149</v>
      </c>
      <c r="C126" s="215" t="s">
        <v>150</v>
      </c>
      <c r="D126" s="215" t="s">
        <v>26</v>
      </c>
      <c r="E126" s="215" t="s">
        <v>107</v>
      </c>
      <c r="F126" s="216">
        <f>F127</f>
        <v>0</v>
      </c>
      <c r="G126" s="125"/>
      <c r="H126" s="74"/>
      <c r="I126" s="13"/>
      <c r="J126" s="53"/>
      <c r="L126" s="389"/>
      <c r="M126" s="216">
        <f>M127</f>
        <v>0</v>
      </c>
    </row>
    <row r="127" spans="1:13" ht="18.75" customHeight="1" hidden="1">
      <c r="A127" s="214" t="s">
        <v>643</v>
      </c>
      <c r="B127" s="215" t="s">
        <v>149</v>
      </c>
      <c r="C127" s="215" t="s">
        <v>150</v>
      </c>
      <c r="D127" s="215" t="s">
        <v>26</v>
      </c>
      <c r="E127" s="215" t="s">
        <v>641</v>
      </c>
      <c r="F127" s="216"/>
      <c r="G127" s="125"/>
      <c r="H127" s="74"/>
      <c r="I127" s="13"/>
      <c r="J127" s="53"/>
      <c r="L127" s="389"/>
      <c r="M127" s="216"/>
    </row>
    <row r="128" spans="1:13" ht="31.5" hidden="1">
      <c r="A128" s="224" t="s">
        <v>19</v>
      </c>
      <c r="B128" s="215" t="s">
        <v>149</v>
      </c>
      <c r="C128" s="215" t="s">
        <v>150</v>
      </c>
      <c r="D128" s="215" t="s">
        <v>26</v>
      </c>
      <c r="E128" s="215" t="s">
        <v>129</v>
      </c>
      <c r="F128" s="216">
        <f>F129</f>
        <v>0</v>
      </c>
      <c r="G128" s="126" t="e">
        <f>#REF!</f>
        <v>#REF!</v>
      </c>
      <c r="H128" s="31" t="e">
        <f>#REF!</f>
        <v>#REF!</v>
      </c>
      <c r="I128" s="10"/>
      <c r="J128" s="53">
        <v>4067.7</v>
      </c>
      <c r="L128" s="389"/>
      <c r="M128" s="216">
        <f>M129</f>
        <v>0</v>
      </c>
    </row>
    <row r="129" spans="1:13" ht="15.75" hidden="1">
      <c r="A129" s="214" t="s">
        <v>128</v>
      </c>
      <c r="B129" s="215" t="s">
        <v>149</v>
      </c>
      <c r="C129" s="215" t="s">
        <v>150</v>
      </c>
      <c r="D129" s="215" t="s">
        <v>26</v>
      </c>
      <c r="E129" s="215" t="s">
        <v>18</v>
      </c>
      <c r="F129" s="216"/>
      <c r="G129" s="122"/>
      <c r="H129" s="39"/>
      <c r="I129" s="11"/>
      <c r="J129" s="11"/>
      <c r="L129" s="389"/>
      <c r="M129" s="216"/>
    </row>
    <row r="130" spans="1:13" ht="21" customHeight="1" hidden="1">
      <c r="A130" s="217" t="s">
        <v>29</v>
      </c>
      <c r="B130" s="215" t="s">
        <v>149</v>
      </c>
      <c r="C130" s="215" t="s">
        <v>150</v>
      </c>
      <c r="D130" s="215" t="s">
        <v>28</v>
      </c>
      <c r="E130" s="215"/>
      <c r="F130" s="216">
        <f>F131+F133</f>
        <v>0</v>
      </c>
      <c r="G130" s="122"/>
      <c r="H130" s="39"/>
      <c r="I130" s="11"/>
      <c r="J130" s="11"/>
      <c r="L130" s="389"/>
      <c r="M130" s="216">
        <f>M131+M133</f>
        <v>0</v>
      </c>
    </row>
    <row r="131" spans="1:13" ht="36.75" customHeight="1" hidden="1">
      <c r="A131" s="217" t="s">
        <v>642</v>
      </c>
      <c r="B131" s="215" t="s">
        <v>149</v>
      </c>
      <c r="C131" s="215" t="s">
        <v>150</v>
      </c>
      <c r="D131" s="215" t="s">
        <v>28</v>
      </c>
      <c r="E131" s="215" t="s">
        <v>107</v>
      </c>
      <c r="F131" s="216">
        <f>F132</f>
        <v>0</v>
      </c>
      <c r="G131" s="122"/>
      <c r="H131" s="39"/>
      <c r="I131" s="11"/>
      <c r="J131" s="11"/>
      <c r="L131" s="389"/>
      <c r="M131" s="216">
        <f>M132</f>
        <v>0</v>
      </c>
    </row>
    <row r="132" spans="1:13" ht="36.75" customHeight="1" hidden="1">
      <c r="A132" s="214" t="s">
        <v>643</v>
      </c>
      <c r="B132" s="215" t="s">
        <v>149</v>
      </c>
      <c r="C132" s="215" t="s">
        <v>150</v>
      </c>
      <c r="D132" s="215" t="s">
        <v>28</v>
      </c>
      <c r="E132" s="215" t="s">
        <v>641</v>
      </c>
      <c r="F132" s="216"/>
      <c r="G132" s="122"/>
      <c r="H132" s="39"/>
      <c r="I132" s="11"/>
      <c r="J132" s="11"/>
      <c r="L132" s="389"/>
      <c r="M132" s="216"/>
    </row>
    <row r="133" spans="1:13" ht="23.25" customHeight="1" hidden="1">
      <c r="A133" s="224" t="s">
        <v>19</v>
      </c>
      <c r="B133" s="215" t="s">
        <v>149</v>
      </c>
      <c r="C133" s="215" t="s">
        <v>150</v>
      </c>
      <c r="D133" s="215" t="s">
        <v>28</v>
      </c>
      <c r="E133" s="215" t="s">
        <v>129</v>
      </c>
      <c r="F133" s="216">
        <f>F134</f>
        <v>0</v>
      </c>
      <c r="G133" s="122"/>
      <c r="H133" s="39"/>
      <c r="I133" s="11"/>
      <c r="J133" s="11"/>
      <c r="L133" s="389"/>
      <c r="M133" s="216">
        <f>M134</f>
        <v>0</v>
      </c>
    </row>
    <row r="134" spans="1:13" ht="15.75" customHeight="1" hidden="1">
      <c r="A134" s="214" t="s">
        <v>128</v>
      </c>
      <c r="B134" s="215" t="s">
        <v>149</v>
      </c>
      <c r="C134" s="215" t="s">
        <v>150</v>
      </c>
      <c r="D134" s="215" t="s">
        <v>28</v>
      </c>
      <c r="E134" s="215" t="s">
        <v>18</v>
      </c>
      <c r="F134" s="216"/>
      <c r="G134" s="122"/>
      <c r="H134" s="39"/>
      <c r="I134" s="11"/>
      <c r="J134" s="11"/>
      <c r="L134" s="389"/>
      <c r="M134" s="216"/>
    </row>
    <row r="135" spans="1:13" ht="102" customHeight="1" hidden="1">
      <c r="A135" s="25" t="s">
        <v>573</v>
      </c>
      <c r="B135" s="9" t="s">
        <v>149</v>
      </c>
      <c r="C135" s="9" t="s">
        <v>150</v>
      </c>
      <c r="D135" s="9" t="s">
        <v>564</v>
      </c>
      <c r="E135" s="9"/>
      <c r="F135" s="158">
        <f>F136+F138</f>
        <v>0</v>
      </c>
      <c r="G135" s="122"/>
      <c r="H135" s="39"/>
      <c r="I135" s="11"/>
      <c r="J135" s="11"/>
      <c r="L135" s="389"/>
      <c r="M135" s="158">
        <f>M136+M138</f>
        <v>0</v>
      </c>
    </row>
    <row r="136" spans="1:13" ht="15.75" customHeight="1" hidden="1">
      <c r="A136" s="225" t="s">
        <v>642</v>
      </c>
      <c r="B136" s="9" t="s">
        <v>149</v>
      </c>
      <c r="C136" s="9" t="s">
        <v>150</v>
      </c>
      <c r="D136" s="9" t="s">
        <v>564</v>
      </c>
      <c r="E136" s="9" t="s">
        <v>107</v>
      </c>
      <c r="F136" s="158">
        <f>F137</f>
        <v>0</v>
      </c>
      <c r="G136" s="122"/>
      <c r="H136" s="39"/>
      <c r="I136" s="11"/>
      <c r="J136" s="11"/>
      <c r="L136" s="389"/>
      <c r="M136" s="158">
        <f>M137</f>
        <v>0</v>
      </c>
    </row>
    <row r="137" spans="1:13" ht="33.75" customHeight="1" hidden="1">
      <c r="A137" s="213" t="s">
        <v>643</v>
      </c>
      <c r="B137" s="9" t="s">
        <v>149</v>
      </c>
      <c r="C137" s="9" t="s">
        <v>150</v>
      </c>
      <c r="D137" s="9" t="s">
        <v>564</v>
      </c>
      <c r="E137" s="9" t="s">
        <v>641</v>
      </c>
      <c r="F137" s="158">
        <f>'Ведомственные расходы'!G138</f>
        <v>0</v>
      </c>
      <c r="G137" s="122" t="e">
        <f>G138</f>
        <v>#REF!</v>
      </c>
      <c r="H137" s="41" t="e">
        <f>G137+F137</f>
        <v>#REF!</v>
      </c>
      <c r="I137" s="12"/>
      <c r="J137" s="12"/>
      <c r="L137" s="389"/>
      <c r="M137" s="158">
        <f>'Ведомственные расходы'!N138</f>
        <v>0</v>
      </c>
    </row>
    <row r="138" spans="1:13" ht="18.75" customHeight="1" hidden="1">
      <c r="A138" s="25" t="s">
        <v>19</v>
      </c>
      <c r="B138" s="9" t="s">
        <v>149</v>
      </c>
      <c r="C138" s="9" t="s">
        <v>150</v>
      </c>
      <c r="D138" s="9" t="s">
        <v>564</v>
      </c>
      <c r="E138" s="9" t="s">
        <v>129</v>
      </c>
      <c r="F138" s="158">
        <f>F139</f>
        <v>0</v>
      </c>
      <c r="G138" s="122" t="e">
        <f>G139</f>
        <v>#REF!</v>
      </c>
      <c r="H138" s="41" t="e">
        <f>G138+F138</f>
        <v>#REF!</v>
      </c>
      <c r="I138" s="12"/>
      <c r="J138" s="12"/>
      <c r="L138" s="389"/>
      <c r="M138" s="158">
        <f>M139</f>
        <v>0</v>
      </c>
    </row>
    <row r="139" spans="1:13" ht="24" customHeight="1" hidden="1">
      <c r="A139" s="25" t="s">
        <v>128</v>
      </c>
      <c r="B139" s="9" t="s">
        <v>149</v>
      </c>
      <c r="C139" s="9" t="s">
        <v>150</v>
      </c>
      <c r="D139" s="9" t="s">
        <v>564</v>
      </c>
      <c r="E139" s="9" t="s">
        <v>18</v>
      </c>
      <c r="F139" s="158"/>
      <c r="G139" s="127" t="e">
        <f>'Ведомственные расходы'!#REF!</f>
        <v>#REF!</v>
      </c>
      <c r="H139" s="42" t="e">
        <f>'Ведомственные расходы'!#REF!</f>
        <v>#REF!</v>
      </c>
      <c r="I139" s="7"/>
      <c r="J139" s="7"/>
      <c r="L139" s="389"/>
      <c r="M139" s="158"/>
    </row>
    <row r="140" spans="1:13" ht="49.5" customHeight="1" hidden="1">
      <c r="A140" s="25" t="s">
        <v>476</v>
      </c>
      <c r="B140" s="9" t="s">
        <v>149</v>
      </c>
      <c r="C140" s="9" t="s">
        <v>150</v>
      </c>
      <c r="D140" s="9" t="s">
        <v>477</v>
      </c>
      <c r="E140" s="9"/>
      <c r="F140" s="162">
        <f>F141</f>
        <v>0</v>
      </c>
      <c r="G140" s="127"/>
      <c r="H140" s="42"/>
      <c r="I140" s="7"/>
      <c r="J140" s="7"/>
      <c r="L140" s="389"/>
      <c r="M140" s="162">
        <f>M141</f>
        <v>0</v>
      </c>
    </row>
    <row r="141" spans="1:13" ht="102" customHeight="1" hidden="1">
      <c r="A141" s="25" t="s">
        <v>565</v>
      </c>
      <c r="B141" s="9" t="s">
        <v>149</v>
      </c>
      <c r="C141" s="9" t="s">
        <v>150</v>
      </c>
      <c r="D141" s="9" t="s">
        <v>566</v>
      </c>
      <c r="E141" s="9"/>
      <c r="F141" s="158">
        <f>F142</f>
        <v>0</v>
      </c>
      <c r="G141" s="127"/>
      <c r="H141" s="42"/>
      <c r="I141" s="7"/>
      <c r="J141" s="7"/>
      <c r="L141" s="389"/>
      <c r="M141" s="158">
        <f>M142</f>
        <v>0</v>
      </c>
    </row>
    <row r="142" spans="1:13" ht="99.75" customHeight="1" hidden="1">
      <c r="A142" s="25" t="s">
        <v>572</v>
      </c>
      <c r="B142" s="9" t="s">
        <v>149</v>
      </c>
      <c r="C142" s="9" t="s">
        <v>150</v>
      </c>
      <c r="D142" s="9" t="s">
        <v>567</v>
      </c>
      <c r="E142" s="9"/>
      <c r="F142" s="158">
        <f>F143+F145</f>
        <v>0</v>
      </c>
      <c r="G142" s="127"/>
      <c r="H142" s="42"/>
      <c r="I142" s="7"/>
      <c r="J142" s="7"/>
      <c r="L142" s="389"/>
      <c r="M142" s="158">
        <f>M143+M145</f>
        <v>0</v>
      </c>
    </row>
    <row r="143" spans="1:13" ht="22.5" customHeight="1" hidden="1">
      <c r="A143" s="75" t="s">
        <v>642</v>
      </c>
      <c r="B143" s="9" t="s">
        <v>149</v>
      </c>
      <c r="C143" s="9" t="s">
        <v>150</v>
      </c>
      <c r="D143" s="9" t="s">
        <v>567</v>
      </c>
      <c r="E143" s="9" t="s">
        <v>107</v>
      </c>
      <c r="F143" s="158">
        <f>F144</f>
        <v>0</v>
      </c>
      <c r="G143" s="127"/>
      <c r="H143" s="42"/>
      <c r="I143" s="7"/>
      <c r="J143" s="7"/>
      <c r="L143" s="389"/>
      <c r="M143" s="158">
        <f>M144</f>
        <v>0</v>
      </c>
    </row>
    <row r="144" spans="1:13" ht="36.75" customHeight="1" hidden="1">
      <c r="A144" s="25" t="s">
        <v>643</v>
      </c>
      <c r="B144" s="9" t="s">
        <v>149</v>
      </c>
      <c r="C144" s="9" t="s">
        <v>150</v>
      </c>
      <c r="D144" s="9" t="s">
        <v>567</v>
      </c>
      <c r="E144" s="9" t="s">
        <v>641</v>
      </c>
      <c r="F144" s="158">
        <f>'Ведомственные расходы'!G145</f>
        <v>0</v>
      </c>
      <c r="G144" s="113"/>
      <c r="H144" s="31"/>
      <c r="I144" s="10"/>
      <c r="J144" s="53"/>
      <c r="L144" s="389"/>
      <c r="M144" s="158">
        <f>'Ведомственные расходы'!N145</f>
        <v>0</v>
      </c>
    </row>
    <row r="145" spans="1:13" ht="38.25" customHeight="1" hidden="1">
      <c r="A145" s="170" t="s">
        <v>19</v>
      </c>
      <c r="B145" s="9" t="s">
        <v>149</v>
      </c>
      <c r="C145" s="9" t="s">
        <v>150</v>
      </c>
      <c r="D145" s="9" t="s">
        <v>567</v>
      </c>
      <c r="E145" s="9" t="s">
        <v>129</v>
      </c>
      <c r="F145" s="158">
        <f>F146</f>
        <v>0</v>
      </c>
      <c r="G145" s="113"/>
      <c r="H145" s="31"/>
      <c r="I145" s="10"/>
      <c r="J145" s="53"/>
      <c r="L145" s="389"/>
      <c r="M145" s="158">
        <f>M146</f>
        <v>0</v>
      </c>
    </row>
    <row r="146" spans="1:15" ht="21.75" customHeight="1" hidden="1">
      <c r="A146" s="25" t="s">
        <v>128</v>
      </c>
      <c r="B146" s="9" t="s">
        <v>149</v>
      </c>
      <c r="C146" s="9" t="s">
        <v>150</v>
      </c>
      <c r="D146" s="9" t="s">
        <v>567</v>
      </c>
      <c r="E146" s="9" t="s">
        <v>18</v>
      </c>
      <c r="F146" s="158"/>
      <c r="G146" s="114" t="e">
        <f>G9+#REF!+G104+G114+#REF!+#REF!+#REF!+#REF!+#REF!+#REF!+#REF!+#REF!+#REF!</f>
        <v>#REF!</v>
      </c>
      <c r="H146" s="20" t="e">
        <f>H9+#REF!+H104+H114+#REF!+#REF!+#REF!+#REF!+#REF!+#REF!+#REF!+#REF!+#REF!</f>
        <v>#REF!</v>
      </c>
      <c r="I146" s="44"/>
      <c r="J146" s="44"/>
      <c r="K146" s="21"/>
      <c r="L146" s="390"/>
      <c r="M146" s="158"/>
      <c r="N146" s="21"/>
      <c r="O146" s="21"/>
    </row>
    <row r="147" spans="1:13" ht="15.75">
      <c r="A147" s="76" t="s">
        <v>207</v>
      </c>
      <c r="B147" s="24" t="s">
        <v>149</v>
      </c>
      <c r="C147" s="24" t="s">
        <v>151</v>
      </c>
      <c r="D147" s="24"/>
      <c r="E147" s="24"/>
      <c r="F147" s="159">
        <f>F148</f>
        <v>100</v>
      </c>
      <c r="L147" s="2"/>
      <c r="M147" s="159">
        <f>M148</f>
        <v>100</v>
      </c>
    </row>
    <row r="148" spans="1:13" ht="47.25">
      <c r="A148" s="25" t="s">
        <v>476</v>
      </c>
      <c r="B148" s="9" t="s">
        <v>149</v>
      </c>
      <c r="C148" s="9" t="s">
        <v>151</v>
      </c>
      <c r="D148" s="9" t="s">
        <v>477</v>
      </c>
      <c r="E148" s="9"/>
      <c r="F148" s="158">
        <f>F149</f>
        <v>100</v>
      </c>
      <c r="L148" s="2"/>
      <c r="M148" s="158">
        <f>M149</f>
        <v>100</v>
      </c>
    </row>
    <row r="149" spans="1:13" ht="78" customHeight="1">
      <c r="A149" s="25" t="s">
        <v>590</v>
      </c>
      <c r="B149" s="9" t="s">
        <v>149</v>
      </c>
      <c r="C149" s="9" t="s">
        <v>151</v>
      </c>
      <c r="D149" s="9" t="s">
        <v>574</v>
      </c>
      <c r="E149" s="9"/>
      <c r="F149" s="158">
        <f>F150+F155+F160+F165+F170+F175</f>
        <v>100</v>
      </c>
      <c r="L149" s="2"/>
      <c r="M149" s="158">
        <f>M150+M155+M160+M165+M170+M175</f>
        <v>100</v>
      </c>
    </row>
    <row r="150" spans="1:13" ht="94.5" hidden="1">
      <c r="A150" s="25" t="s">
        <v>486</v>
      </c>
      <c r="B150" s="9" t="s">
        <v>149</v>
      </c>
      <c r="C150" s="9" t="s">
        <v>151</v>
      </c>
      <c r="D150" s="9" t="s">
        <v>263</v>
      </c>
      <c r="E150" s="9"/>
      <c r="F150" s="158">
        <f>F151+F153</f>
        <v>0</v>
      </c>
      <c r="L150" s="389"/>
      <c r="M150" s="158">
        <f>M151+M153</f>
        <v>0</v>
      </c>
    </row>
    <row r="151" spans="1:13" ht="15.75" hidden="1">
      <c r="A151" s="225" t="s">
        <v>642</v>
      </c>
      <c r="B151" s="9" t="s">
        <v>149</v>
      </c>
      <c r="C151" s="9" t="s">
        <v>151</v>
      </c>
      <c r="D151" s="9" t="s">
        <v>263</v>
      </c>
      <c r="E151" s="9" t="s">
        <v>107</v>
      </c>
      <c r="F151" s="158">
        <f>F152</f>
        <v>0</v>
      </c>
      <c r="L151" s="389"/>
      <c r="M151" s="158">
        <f>M152</f>
        <v>0</v>
      </c>
    </row>
    <row r="152" spans="1:13" ht="31.5" hidden="1">
      <c r="A152" s="213" t="s">
        <v>643</v>
      </c>
      <c r="B152" s="9" t="s">
        <v>149</v>
      </c>
      <c r="C152" s="9" t="s">
        <v>151</v>
      </c>
      <c r="D152" s="9" t="s">
        <v>263</v>
      </c>
      <c r="E152" s="9" t="s">
        <v>641</v>
      </c>
      <c r="F152" s="158">
        <f>'Ведомственные расходы'!G153</f>
        <v>0</v>
      </c>
      <c r="L152" s="389"/>
      <c r="M152" s="158">
        <f>'Ведомственные расходы'!N153</f>
        <v>0</v>
      </c>
    </row>
    <row r="153" spans="1:13" ht="31.5" hidden="1">
      <c r="A153" s="239" t="s">
        <v>19</v>
      </c>
      <c r="B153" s="9" t="s">
        <v>149</v>
      </c>
      <c r="C153" s="9" t="s">
        <v>151</v>
      </c>
      <c r="D153" s="9" t="s">
        <v>481</v>
      </c>
      <c r="E153" s="9" t="s">
        <v>129</v>
      </c>
      <c r="F153" s="158">
        <f>F154</f>
        <v>0</v>
      </c>
      <c r="L153" s="389"/>
      <c r="M153" s="158">
        <f>M154</f>
        <v>0</v>
      </c>
    </row>
    <row r="154" spans="1:13" ht="15.75" hidden="1">
      <c r="A154" s="213" t="s">
        <v>128</v>
      </c>
      <c r="B154" s="9" t="s">
        <v>149</v>
      </c>
      <c r="C154" s="9" t="s">
        <v>151</v>
      </c>
      <c r="D154" s="9" t="s">
        <v>481</v>
      </c>
      <c r="E154" s="9" t="s">
        <v>18</v>
      </c>
      <c r="F154" s="158"/>
      <c r="L154" s="389"/>
      <c r="M154" s="158"/>
    </row>
    <row r="155" spans="1:13" ht="94.5">
      <c r="A155" s="213" t="s">
        <v>0</v>
      </c>
      <c r="B155" s="9" t="s">
        <v>149</v>
      </c>
      <c r="C155" s="9" t="s">
        <v>151</v>
      </c>
      <c r="D155" s="9" t="s">
        <v>264</v>
      </c>
      <c r="E155" s="9"/>
      <c r="F155" s="158">
        <f>F156+F158</f>
        <v>10</v>
      </c>
      <c r="L155" s="2"/>
      <c r="M155" s="158">
        <f>M156+M158</f>
        <v>10</v>
      </c>
    </row>
    <row r="156" spans="1:13" ht="15.75">
      <c r="A156" s="225" t="s">
        <v>642</v>
      </c>
      <c r="B156" s="9" t="s">
        <v>149</v>
      </c>
      <c r="C156" s="9" t="s">
        <v>151</v>
      </c>
      <c r="D156" s="9" t="s">
        <v>264</v>
      </c>
      <c r="E156" s="9" t="s">
        <v>107</v>
      </c>
      <c r="F156" s="158">
        <f>F157</f>
        <v>10</v>
      </c>
      <c r="L156" s="2"/>
      <c r="M156" s="158">
        <v>10</v>
      </c>
    </row>
    <row r="157" spans="1:13" ht="31.5" hidden="1">
      <c r="A157" s="213" t="s">
        <v>643</v>
      </c>
      <c r="B157" s="9" t="s">
        <v>149</v>
      </c>
      <c r="C157" s="9" t="s">
        <v>151</v>
      </c>
      <c r="D157" s="9" t="s">
        <v>264</v>
      </c>
      <c r="E157" s="9" t="s">
        <v>641</v>
      </c>
      <c r="F157" s="158">
        <f>'Ведомственные расходы'!G159</f>
        <v>10</v>
      </c>
      <c r="L157" s="389"/>
      <c r="M157" s="158">
        <f>'Ведомственные расходы'!N159</f>
        <v>0</v>
      </c>
    </row>
    <row r="158" spans="1:13" ht="31.5" hidden="1">
      <c r="A158" s="239" t="s">
        <v>19</v>
      </c>
      <c r="B158" s="9" t="s">
        <v>149</v>
      </c>
      <c r="C158" s="9" t="s">
        <v>151</v>
      </c>
      <c r="D158" s="9" t="s">
        <v>482</v>
      </c>
      <c r="E158" s="9" t="s">
        <v>129</v>
      </c>
      <c r="F158" s="158">
        <f>F159</f>
        <v>0</v>
      </c>
      <c r="L158" s="389"/>
      <c r="M158" s="158">
        <f>M159</f>
        <v>0</v>
      </c>
    </row>
    <row r="159" spans="1:13" ht="15.75" hidden="1">
      <c r="A159" s="213" t="s">
        <v>128</v>
      </c>
      <c r="B159" s="9" t="s">
        <v>149</v>
      </c>
      <c r="C159" s="9" t="s">
        <v>151</v>
      </c>
      <c r="D159" s="9" t="s">
        <v>482</v>
      </c>
      <c r="E159" s="9" t="s">
        <v>18</v>
      </c>
      <c r="F159" s="158"/>
      <c r="L159" s="389"/>
      <c r="M159" s="158"/>
    </row>
    <row r="160" spans="1:13" ht="94.5" hidden="1">
      <c r="A160" s="25" t="s">
        <v>2</v>
      </c>
      <c r="B160" s="9" t="s">
        <v>149</v>
      </c>
      <c r="C160" s="9" t="s">
        <v>151</v>
      </c>
      <c r="D160" s="9" t="s">
        <v>265</v>
      </c>
      <c r="E160" s="9"/>
      <c r="F160" s="158">
        <f>F161+F163</f>
        <v>0</v>
      </c>
      <c r="L160" s="389"/>
      <c r="M160" s="158">
        <f>M161+M163</f>
        <v>0</v>
      </c>
    </row>
    <row r="161" spans="1:13" ht="15.75" hidden="1">
      <c r="A161" s="225" t="s">
        <v>642</v>
      </c>
      <c r="B161" s="9" t="s">
        <v>149</v>
      </c>
      <c r="C161" s="9" t="s">
        <v>151</v>
      </c>
      <c r="D161" s="9" t="s">
        <v>265</v>
      </c>
      <c r="E161" s="9" t="s">
        <v>107</v>
      </c>
      <c r="F161" s="158">
        <v>0</v>
      </c>
      <c r="L161" s="389"/>
      <c r="M161" s="158">
        <v>0</v>
      </c>
    </row>
    <row r="162" spans="1:13" ht="31.5" hidden="1">
      <c r="A162" s="213" t="s">
        <v>643</v>
      </c>
      <c r="B162" s="9" t="s">
        <v>149</v>
      </c>
      <c r="C162" s="9" t="s">
        <v>151</v>
      </c>
      <c r="D162" s="9" t="s">
        <v>265</v>
      </c>
      <c r="E162" s="9" t="s">
        <v>641</v>
      </c>
      <c r="F162" s="158">
        <f>'Ведомственные расходы'!G164</f>
        <v>10</v>
      </c>
      <c r="L162" s="389"/>
      <c r="M162" s="158">
        <f>'Ведомственные расходы'!N164</f>
        <v>0</v>
      </c>
    </row>
    <row r="163" spans="1:13" ht="31.5" hidden="1">
      <c r="A163" s="239" t="s">
        <v>19</v>
      </c>
      <c r="B163" s="9" t="s">
        <v>149</v>
      </c>
      <c r="C163" s="9" t="s">
        <v>151</v>
      </c>
      <c r="D163" s="9" t="s">
        <v>483</v>
      </c>
      <c r="E163" s="9" t="s">
        <v>129</v>
      </c>
      <c r="F163" s="158">
        <f>F164</f>
        <v>0</v>
      </c>
      <c r="L163" s="389"/>
      <c r="M163" s="158">
        <f>M164</f>
        <v>0</v>
      </c>
    </row>
    <row r="164" spans="1:13" ht="15.75" hidden="1">
      <c r="A164" s="213" t="s">
        <v>128</v>
      </c>
      <c r="B164" s="9" t="s">
        <v>149</v>
      </c>
      <c r="C164" s="9" t="s">
        <v>151</v>
      </c>
      <c r="D164" s="9" t="s">
        <v>483</v>
      </c>
      <c r="E164" s="9" t="s">
        <v>18</v>
      </c>
      <c r="F164" s="158"/>
      <c r="L164" s="389"/>
      <c r="M164" s="158"/>
    </row>
    <row r="165" spans="1:13" ht="94.5">
      <c r="A165" s="213" t="s">
        <v>3</v>
      </c>
      <c r="B165" s="9" t="s">
        <v>149</v>
      </c>
      <c r="C165" s="9" t="s">
        <v>151</v>
      </c>
      <c r="D165" s="9" t="s">
        <v>266</v>
      </c>
      <c r="E165" s="9"/>
      <c r="F165" s="162">
        <f>F166</f>
        <v>25</v>
      </c>
      <c r="L165" s="2"/>
      <c r="M165" s="162">
        <f>M166</f>
        <v>25</v>
      </c>
    </row>
    <row r="166" spans="1:13" ht="15.75">
      <c r="A166" s="225" t="s">
        <v>642</v>
      </c>
      <c r="B166" s="9" t="s">
        <v>149</v>
      </c>
      <c r="C166" s="9" t="s">
        <v>151</v>
      </c>
      <c r="D166" s="9" t="s">
        <v>266</v>
      </c>
      <c r="E166" s="9" t="s">
        <v>107</v>
      </c>
      <c r="F166" s="158">
        <f>F167</f>
        <v>25</v>
      </c>
      <c r="L166" s="2"/>
      <c r="M166" s="158">
        <v>25</v>
      </c>
    </row>
    <row r="167" spans="1:13" ht="31.5" hidden="1">
      <c r="A167" s="213" t="s">
        <v>643</v>
      </c>
      <c r="B167" s="9" t="s">
        <v>149</v>
      </c>
      <c r="C167" s="9" t="s">
        <v>151</v>
      </c>
      <c r="D167" s="9" t="s">
        <v>266</v>
      </c>
      <c r="E167" s="9" t="s">
        <v>641</v>
      </c>
      <c r="F167" s="158">
        <f>'Ведомственные расходы'!G169</f>
        <v>25</v>
      </c>
      <c r="L167" s="389"/>
      <c r="M167" s="158">
        <f>'Ведомственные расходы'!N169</f>
        <v>0</v>
      </c>
    </row>
    <row r="168" spans="1:13" ht="31.5" hidden="1">
      <c r="A168" s="239" t="s">
        <v>19</v>
      </c>
      <c r="B168" s="9" t="s">
        <v>149</v>
      </c>
      <c r="C168" s="9" t="s">
        <v>151</v>
      </c>
      <c r="D168" s="9" t="s">
        <v>484</v>
      </c>
      <c r="E168" s="9" t="s">
        <v>129</v>
      </c>
      <c r="F168" s="158">
        <f>F169</f>
        <v>0</v>
      </c>
      <c r="L168" s="389"/>
      <c r="M168" s="158">
        <f>M169</f>
        <v>0</v>
      </c>
    </row>
    <row r="169" spans="1:13" ht="15.75" hidden="1">
      <c r="A169" s="213" t="s">
        <v>128</v>
      </c>
      <c r="B169" s="9" t="s">
        <v>149</v>
      </c>
      <c r="C169" s="9" t="s">
        <v>151</v>
      </c>
      <c r="D169" s="9" t="s">
        <v>484</v>
      </c>
      <c r="E169" s="9" t="s">
        <v>18</v>
      </c>
      <c r="F169" s="158"/>
      <c r="L169" s="389"/>
      <c r="M169" s="158"/>
    </row>
    <row r="170" spans="1:13" ht="94.5">
      <c r="A170" s="213" t="s">
        <v>358</v>
      </c>
      <c r="B170" s="9" t="s">
        <v>149</v>
      </c>
      <c r="C170" s="9" t="s">
        <v>151</v>
      </c>
      <c r="D170" s="9" t="s">
        <v>267</v>
      </c>
      <c r="E170" s="9"/>
      <c r="F170" s="158">
        <f>F171</f>
        <v>50</v>
      </c>
      <c r="L170" s="2"/>
      <c r="M170" s="158">
        <f>M171</f>
        <v>50</v>
      </c>
    </row>
    <row r="171" spans="1:13" ht="15.75">
      <c r="A171" s="225" t="s">
        <v>642</v>
      </c>
      <c r="B171" s="9" t="s">
        <v>149</v>
      </c>
      <c r="C171" s="9" t="s">
        <v>151</v>
      </c>
      <c r="D171" s="9" t="s">
        <v>267</v>
      </c>
      <c r="E171" s="9" t="s">
        <v>107</v>
      </c>
      <c r="F171" s="158">
        <f>F172</f>
        <v>50</v>
      </c>
      <c r="L171" s="2"/>
      <c r="M171" s="158">
        <v>50</v>
      </c>
    </row>
    <row r="172" spans="1:13" ht="31.5" hidden="1">
      <c r="A172" s="213" t="s">
        <v>643</v>
      </c>
      <c r="B172" s="9" t="s">
        <v>149</v>
      </c>
      <c r="C172" s="9" t="s">
        <v>151</v>
      </c>
      <c r="D172" s="9" t="s">
        <v>267</v>
      </c>
      <c r="E172" s="9" t="s">
        <v>641</v>
      </c>
      <c r="F172" s="158">
        <f>'Ведомственные расходы'!G174</f>
        <v>50</v>
      </c>
      <c r="L172" s="389"/>
      <c r="M172" s="158">
        <f>'Ведомственные расходы'!N174</f>
        <v>0</v>
      </c>
    </row>
    <row r="173" spans="1:13" ht="31.5" hidden="1">
      <c r="A173" s="239" t="s">
        <v>19</v>
      </c>
      <c r="B173" s="9" t="s">
        <v>149</v>
      </c>
      <c r="C173" s="9" t="s">
        <v>151</v>
      </c>
      <c r="D173" s="9" t="s">
        <v>267</v>
      </c>
      <c r="E173" s="9" t="s">
        <v>129</v>
      </c>
      <c r="F173" s="159"/>
      <c r="L173" s="389"/>
      <c r="M173" s="159"/>
    </row>
    <row r="174" spans="1:13" ht="15.75" hidden="1">
      <c r="A174" s="213" t="s">
        <v>128</v>
      </c>
      <c r="B174" s="9" t="s">
        <v>149</v>
      </c>
      <c r="C174" s="9" t="s">
        <v>151</v>
      </c>
      <c r="D174" s="9" t="s">
        <v>267</v>
      </c>
      <c r="E174" s="9" t="s">
        <v>18</v>
      </c>
      <c r="F174" s="158"/>
      <c r="L174" s="389"/>
      <c r="M174" s="158"/>
    </row>
    <row r="175" spans="1:13" ht="94.5">
      <c r="A175" s="213" t="s">
        <v>262</v>
      </c>
      <c r="B175" s="9" t="s">
        <v>149</v>
      </c>
      <c r="C175" s="9" t="s">
        <v>151</v>
      </c>
      <c r="D175" s="9" t="s">
        <v>359</v>
      </c>
      <c r="E175" s="9"/>
      <c r="F175" s="158">
        <f>F176</f>
        <v>15</v>
      </c>
      <c r="L175" s="2"/>
      <c r="M175" s="158">
        <f>M176</f>
        <v>15</v>
      </c>
    </row>
    <row r="176" spans="1:13" ht="15.75">
      <c r="A176" s="225" t="s">
        <v>642</v>
      </c>
      <c r="B176" s="9" t="s">
        <v>149</v>
      </c>
      <c r="C176" s="9" t="s">
        <v>151</v>
      </c>
      <c r="D176" s="9" t="s">
        <v>359</v>
      </c>
      <c r="E176" s="9" t="s">
        <v>107</v>
      </c>
      <c r="F176" s="182">
        <f>'Ведомственные расходы'!G178</f>
        <v>15</v>
      </c>
      <c r="L176" s="2"/>
      <c r="M176" s="182">
        <v>15</v>
      </c>
    </row>
    <row r="177" spans="1:13" ht="16.5" customHeight="1" hidden="1">
      <c r="A177" s="213" t="s">
        <v>643</v>
      </c>
      <c r="B177" s="9" t="s">
        <v>149</v>
      </c>
      <c r="C177" s="9" t="s">
        <v>151</v>
      </c>
      <c r="D177" s="9" t="s">
        <v>359</v>
      </c>
      <c r="E177" s="9" t="s">
        <v>641</v>
      </c>
      <c r="F177" s="182">
        <f>'Ведомственные расходы'!G179</f>
        <v>5</v>
      </c>
      <c r="L177" s="389"/>
      <c r="M177" s="182">
        <f>'Ведомственные расходы'!N179</f>
        <v>0</v>
      </c>
    </row>
    <row r="178" spans="1:13" ht="31.5" hidden="1">
      <c r="A178" s="213" t="s">
        <v>19</v>
      </c>
      <c r="B178" s="9" t="s">
        <v>149</v>
      </c>
      <c r="C178" s="9" t="s">
        <v>151</v>
      </c>
      <c r="D178" s="9" t="s">
        <v>485</v>
      </c>
      <c r="E178" s="9" t="s">
        <v>129</v>
      </c>
      <c r="F178" s="182"/>
      <c r="L178" s="389"/>
      <c r="M178" s="182"/>
    </row>
    <row r="179" spans="1:13" ht="20.25" customHeight="1" hidden="1">
      <c r="A179" s="213" t="s">
        <v>128</v>
      </c>
      <c r="B179" s="9" t="s">
        <v>149</v>
      </c>
      <c r="C179" s="9" t="s">
        <v>151</v>
      </c>
      <c r="D179" s="9" t="s">
        <v>485</v>
      </c>
      <c r="E179" s="9" t="s">
        <v>18</v>
      </c>
      <c r="F179" s="231">
        <f>F180</f>
        <v>0</v>
      </c>
      <c r="L179" s="389"/>
      <c r="M179" s="231">
        <f>M180</f>
        <v>0</v>
      </c>
    </row>
    <row r="180" spans="1:13" ht="25.5" customHeight="1" hidden="1">
      <c r="A180" s="212" t="s">
        <v>16</v>
      </c>
      <c r="B180" s="227" t="s">
        <v>148</v>
      </c>
      <c r="C180" s="227" t="s">
        <v>147</v>
      </c>
      <c r="D180" s="227" t="s">
        <v>32</v>
      </c>
      <c r="E180" s="227"/>
      <c r="F180" s="231">
        <f>F181</f>
        <v>0</v>
      </c>
      <c r="L180" s="389"/>
      <c r="M180" s="231">
        <f>M181</f>
        <v>0</v>
      </c>
    </row>
    <row r="181" spans="1:13" ht="15.75" hidden="1">
      <c r="A181" s="226" t="s">
        <v>27</v>
      </c>
      <c r="B181" s="227" t="s">
        <v>148</v>
      </c>
      <c r="C181" s="227" t="s">
        <v>147</v>
      </c>
      <c r="D181" s="227" t="s">
        <v>33</v>
      </c>
      <c r="E181" s="227"/>
      <c r="F181" s="231">
        <f>F182</f>
        <v>0</v>
      </c>
      <c r="L181" s="389"/>
      <c r="M181" s="231">
        <f>M182</f>
        <v>0</v>
      </c>
    </row>
    <row r="182" spans="1:13" ht="31.5" hidden="1">
      <c r="A182" s="212" t="s">
        <v>31</v>
      </c>
      <c r="B182" s="227" t="s">
        <v>148</v>
      </c>
      <c r="C182" s="227" t="s">
        <v>147</v>
      </c>
      <c r="D182" s="227" t="s">
        <v>33</v>
      </c>
      <c r="E182" s="227" t="s">
        <v>30</v>
      </c>
      <c r="F182" s="231">
        <f>F183</f>
        <v>0</v>
      </c>
      <c r="L182" s="389"/>
      <c r="M182" s="231">
        <f>M183</f>
        <v>0</v>
      </c>
    </row>
    <row r="183" spans="1:13" ht="15.75" hidden="1">
      <c r="A183" s="226" t="s">
        <v>130</v>
      </c>
      <c r="B183" s="227" t="s">
        <v>148</v>
      </c>
      <c r="C183" s="227" t="s">
        <v>147</v>
      </c>
      <c r="D183" s="227" t="s">
        <v>33</v>
      </c>
      <c r="E183" s="227" t="s">
        <v>215</v>
      </c>
      <c r="F183" s="231"/>
      <c r="L183" s="389"/>
      <c r="M183" s="231"/>
    </row>
    <row r="184" spans="1:13" ht="15.75">
      <c r="A184" s="73" t="s">
        <v>34</v>
      </c>
      <c r="B184" s="248" t="s">
        <v>148</v>
      </c>
      <c r="C184" s="248"/>
      <c r="D184" s="248"/>
      <c r="E184" s="248"/>
      <c r="F184" s="241">
        <f>F185</f>
        <v>623.4</v>
      </c>
      <c r="L184" s="2"/>
      <c r="M184" s="241">
        <f>M185</f>
        <v>623.4</v>
      </c>
    </row>
    <row r="185" spans="1:13" ht="15.75">
      <c r="A185" s="22" t="s">
        <v>179</v>
      </c>
      <c r="B185" s="54" t="s">
        <v>148</v>
      </c>
      <c r="C185" s="54" t="s">
        <v>147</v>
      </c>
      <c r="D185" s="54"/>
      <c r="E185" s="54"/>
      <c r="F185" s="242">
        <f>F186</f>
        <v>623.4</v>
      </c>
      <c r="L185" s="2"/>
      <c r="M185" s="242">
        <f>M186</f>
        <v>623.4</v>
      </c>
    </row>
    <row r="186" spans="1:13" ht="47.25">
      <c r="A186" s="8" t="s">
        <v>476</v>
      </c>
      <c r="B186" s="15" t="s">
        <v>148</v>
      </c>
      <c r="C186" s="15" t="s">
        <v>147</v>
      </c>
      <c r="D186" s="15" t="s">
        <v>477</v>
      </c>
      <c r="E186" s="15"/>
      <c r="F186" s="240">
        <f>F187</f>
        <v>623.4</v>
      </c>
      <c r="L186" s="2"/>
      <c r="M186" s="240">
        <f>M187</f>
        <v>623.4</v>
      </c>
    </row>
    <row r="187" spans="1:13" ht="78.75">
      <c r="A187" s="8" t="s">
        <v>630</v>
      </c>
      <c r="B187" s="15" t="s">
        <v>148</v>
      </c>
      <c r="C187" s="15" t="s">
        <v>147</v>
      </c>
      <c r="D187" s="15" t="s">
        <v>600</v>
      </c>
      <c r="E187" s="15"/>
      <c r="F187" s="240">
        <f>F189</f>
        <v>623.4</v>
      </c>
      <c r="L187" s="2"/>
      <c r="M187" s="240">
        <f>M189</f>
        <v>623.4</v>
      </c>
    </row>
    <row r="188" spans="1:13" ht="31.5">
      <c r="A188" s="178" t="s">
        <v>141</v>
      </c>
      <c r="B188" s="178" t="s">
        <v>142</v>
      </c>
      <c r="C188" s="178" t="s">
        <v>163</v>
      </c>
      <c r="D188" s="179" t="s">
        <v>144</v>
      </c>
      <c r="E188" s="179" t="s">
        <v>145</v>
      </c>
      <c r="F188" s="178" t="s">
        <v>146</v>
      </c>
      <c r="L188" s="2"/>
      <c r="M188" s="178" t="s">
        <v>146</v>
      </c>
    </row>
    <row r="189" spans="1:13" ht="93" customHeight="1">
      <c r="A189" s="25" t="s">
        <v>631</v>
      </c>
      <c r="B189" s="15" t="s">
        <v>148</v>
      </c>
      <c r="C189" s="15" t="s">
        <v>147</v>
      </c>
      <c r="D189" s="15" t="s">
        <v>599</v>
      </c>
      <c r="E189" s="15"/>
      <c r="F189" s="240">
        <f>F191</f>
        <v>623.4</v>
      </c>
      <c r="L189" s="389"/>
      <c r="M189" s="240">
        <f>M191</f>
        <v>623.4</v>
      </c>
    </row>
    <row r="190" spans="1:13" ht="15.75" hidden="1">
      <c r="A190" s="75" t="s">
        <v>130</v>
      </c>
      <c r="B190" s="15" t="s">
        <v>148</v>
      </c>
      <c r="C190" s="15" t="s">
        <v>147</v>
      </c>
      <c r="D190" s="15" t="s">
        <v>599</v>
      </c>
      <c r="E190" s="15" t="s">
        <v>215</v>
      </c>
      <c r="F190" s="240">
        <f>'Ведомственные расходы'!G192</f>
        <v>623.4</v>
      </c>
      <c r="L190" s="389"/>
      <c r="M190" s="240">
        <f>'Ведомственные расходы'!N192</f>
        <v>0</v>
      </c>
    </row>
    <row r="191" spans="1:13" ht="31.5">
      <c r="A191" s="25" t="s">
        <v>60</v>
      </c>
      <c r="B191" s="15" t="s">
        <v>148</v>
      </c>
      <c r="C191" s="15" t="s">
        <v>147</v>
      </c>
      <c r="D191" s="15" t="s">
        <v>599</v>
      </c>
      <c r="E191" s="15" t="s">
        <v>30</v>
      </c>
      <c r="F191" s="240">
        <v>623.4</v>
      </c>
      <c r="L191" s="2"/>
      <c r="M191" s="240">
        <v>623.4</v>
      </c>
    </row>
    <row r="192" spans="1:13" ht="15.75">
      <c r="A192" s="73" t="s">
        <v>104</v>
      </c>
      <c r="B192" s="55" t="s">
        <v>178</v>
      </c>
      <c r="C192" s="55"/>
      <c r="D192" s="55"/>
      <c r="E192" s="55"/>
      <c r="F192" s="160">
        <f aca="true" t="shared" si="1" ref="F192:F197">F193</f>
        <v>9</v>
      </c>
      <c r="L192" s="2"/>
      <c r="M192" s="160">
        <f>M193</f>
        <v>9</v>
      </c>
    </row>
    <row r="193" spans="1:13" ht="15.75">
      <c r="A193" s="22" t="s">
        <v>103</v>
      </c>
      <c r="B193" s="24" t="s">
        <v>178</v>
      </c>
      <c r="C193" s="24" t="s">
        <v>150</v>
      </c>
      <c r="D193" s="24"/>
      <c r="E193" s="24"/>
      <c r="F193" s="159">
        <f t="shared" si="1"/>
        <v>9</v>
      </c>
      <c r="L193" s="2"/>
      <c r="M193" s="159">
        <f>M194</f>
        <v>9</v>
      </c>
    </row>
    <row r="194" spans="1:13" ht="47.25">
      <c r="A194" s="25" t="s">
        <v>476</v>
      </c>
      <c r="B194" s="9" t="s">
        <v>178</v>
      </c>
      <c r="C194" s="9" t="s">
        <v>150</v>
      </c>
      <c r="D194" s="9" t="s">
        <v>477</v>
      </c>
      <c r="E194" s="9"/>
      <c r="F194" s="158">
        <f t="shared" si="1"/>
        <v>9</v>
      </c>
      <c r="L194" s="2"/>
      <c r="M194" s="158">
        <f>M195</f>
        <v>9</v>
      </c>
    </row>
    <row r="195" spans="1:13" ht="78.75">
      <c r="A195" s="25" t="s">
        <v>62</v>
      </c>
      <c r="B195" s="9" t="s">
        <v>178</v>
      </c>
      <c r="C195" s="9" t="s">
        <v>150</v>
      </c>
      <c r="D195" s="9" t="s">
        <v>592</v>
      </c>
      <c r="E195" s="9"/>
      <c r="F195" s="158">
        <f t="shared" si="1"/>
        <v>9</v>
      </c>
      <c r="L195" s="2"/>
      <c r="M195" s="158">
        <f>M196</f>
        <v>9</v>
      </c>
    </row>
    <row r="196" spans="1:13" ht="94.5">
      <c r="A196" s="25" t="s">
        <v>603</v>
      </c>
      <c r="B196" s="9" t="s">
        <v>178</v>
      </c>
      <c r="C196" s="9" t="s">
        <v>150</v>
      </c>
      <c r="D196" s="9" t="s">
        <v>593</v>
      </c>
      <c r="E196" s="9"/>
      <c r="F196" s="158">
        <f t="shared" si="1"/>
        <v>9</v>
      </c>
      <c r="L196" s="2"/>
      <c r="M196" s="158">
        <f>M197</f>
        <v>9</v>
      </c>
    </row>
    <row r="197" spans="1:13" ht="15.75">
      <c r="A197" s="75" t="s">
        <v>642</v>
      </c>
      <c r="B197" s="9" t="s">
        <v>178</v>
      </c>
      <c r="C197" s="9" t="s">
        <v>150</v>
      </c>
      <c r="D197" s="9" t="s">
        <v>593</v>
      </c>
      <c r="E197" s="9" t="s">
        <v>107</v>
      </c>
      <c r="F197" s="158">
        <f t="shared" si="1"/>
        <v>9</v>
      </c>
      <c r="L197" s="2"/>
      <c r="M197" s="158">
        <v>9</v>
      </c>
    </row>
    <row r="198" spans="1:13" ht="31.5" hidden="1">
      <c r="A198" s="25" t="s">
        <v>643</v>
      </c>
      <c r="B198" s="9" t="s">
        <v>178</v>
      </c>
      <c r="C198" s="9" t="s">
        <v>150</v>
      </c>
      <c r="D198" s="9" t="s">
        <v>593</v>
      </c>
      <c r="E198" s="9" t="s">
        <v>641</v>
      </c>
      <c r="F198" s="158">
        <f>'Ведомственные расходы'!G199</f>
        <v>9</v>
      </c>
      <c r="L198" s="389"/>
      <c r="M198" s="158">
        <f>'Ведомственные расходы'!N199</f>
        <v>0</v>
      </c>
    </row>
    <row r="199" spans="1:13" ht="15.75">
      <c r="A199" s="176" t="s">
        <v>156</v>
      </c>
      <c r="B199" s="16"/>
      <c r="C199" s="16"/>
      <c r="D199" s="16"/>
      <c r="E199" s="16"/>
      <c r="F199" s="161">
        <f>F192+F103+F77+F64+F56+F10+F184</f>
        <v>2645.9</v>
      </c>
      <c r="L199" s="184">
        <v>75.6</v>
      </c>
      <c r="M199" s="161">
        <f>M192+M103+M77+M64+M56+M10+M184</f>
        <v>2721.5</v>
      </c>
    </row>
    <row r="200" spans="1:6" ht="18.75">
      <c r="A200" s="110"/>
      <c r="B200" s="250"/>
      <c r="C200" s="250"/>
      <c r="D200" s="250"/>
      <c r="E200" s="250"/>
      <c r="F200" s="111"/>
    </row>
    <row r="201" spans="2:5" ht="12.75">
      <c r="B201" s="253"/>
      <c r="C201" s="253"/>
      <c r="D201" s="253"/>
      <c r="E201" s="253"/>
    </row>
    <row r="202" spans="2:5" ht="12.75">
      <c r="B202" s="253"/>
      <c r="C202" s="253"/>
      <c r="D202" s="253"/>
      <c r="E202" s="253"/>
    </row>
    <row r="203" spans="2:5" ht="12.75">
      <c r="B203" s="253"/>
      <c r="C203" s="253"/>
      <c r="D203" s="253"/>
      <c r="E203" s="253"/>
    </row>
    <row r="204" spans="2:5" ht="12.75">
      <c r="B204" s="253"/>
      <c r="C204" s="253"/>
      <c r="D204" s="253"/>
      <c r="E204" s="253"/>
    </row>
    <row r="205" spans="2:5" ht="12.75">
      <c r="B205" s="253"/>
      <c r="C205" s="253"/>
      <c r="D205" s="253"/>
      <c r="E205" s="253"/>
    </row>
    <row r="206" spans="2:5" ht="12.75">
      <c r="B206" s="253"/>
      <c r="C206" s="253"/>
      <c r="D206" s="253"/>
      <c r="E206" s="253"/>
    </row>
    <row r="207" spans="2:5" ht="12.75">
      <c r="B207" s="253"/>
      <c r="C207" s="253"/>
      <c r="D207" s="253"/>
      <c r="E207" s="253"/>
    </row>
    <row r="208" spans="2:5" ht="12.75">
      <c r="B208" s="253"/>
      <c r="C208" s="253"/>
      <c r="D208" s="253"/>
      <c r="E208" s="253"/>
    </row>
    <row r="209" spans="2:5" ht="12.75">
      <c r="B209" s="253"/>
      <c r="C209" s="253"/>
      <c r="D209" s="253"/>
      <c r="E209" s="253"/>
    </row>
    <row r="210" spans="2:5" ht="12.75">
      <c r="B210" s="253"/>
      <c r="C210" s="253"/>
      <c r="D210" s="253"/>
      <c r="E210" s="253"/>
    </row>
    <row r="211" spans="2:5" ht="12.75">
      <c r="B211" s="253"/>
      <c r="C211" s="253"/>
      <c r="D211" s="253"/>
      <c r="E211" s="253"/>
    </row>
    <row r="212" spans="2:5" ht="12.75">
      <c r="B212" s="253"/>
      <c r="C212" s="253"/>
      <c r="D212" s="253"/>
      <c r="E212" s="253"/>
    </row>
    <row r="213" spans="2:5" ht="12.75">
      <c r="B213" s="253"/>
      <c r="C213" s="253"/>
      <c r="D213" s="253"/>
      <c r="E213" s="253"/>
    </row>
    <row r="214" spans="2:5" ht="12.75">
      <c r="B214" s="253"/>
      <c r="C214" s="253"/>
      <c r="D214" s="253"/>
      <c r="E214" s="253"/>
    </row>
    <row r="215" spans="2:5" ht="12.75">
      <c r="B215" s="253"/>
      <c r="C215" s="253"/>
      <c r="D215" s="253"/>
      <c r="E215" s="253"/>
    </row>
    <row r="216" spans="2:5" ht="12.75">
      <c r="B216" s="253"/>
      <c r="C216" s="253"/>
      <c r="D216" s="253"/>
      <c r="E216" s="253"/>
    </row>
    <row r="217" spans="2:5" ht="12.75">
      <c r="B217" s="253"/>
      <c r="C217" s="253"/>
      <c r="D217" s="253"/>
      <c r="E217" s="253"/>
    </row>
    <row r="218" spans="2:5" ht="12.75">
      <c r="B218" s="253"/>
      <c r="C218" s="253"/>
      <c r="D218" s="253"/>
      <c r="E218" s="253"/>
    </row>
    <row r="219" spans="2:5" ht="12.75">
      <c r="B219" s="253"/>
      <c r="C219" s="253"/>
      <c r="D219" s="253"/>
      <c r="E219" s="253"/>
    </row>
    <row r="220" spans="2:5" ht="12.75">
      <c r="B220" s="253"/>
      <c r="C220" s="253"/>
      <c r="D220" s="253"/>
      <c r="E220" s="253"/>
    </row>
    <row r="221" spans="2:5" ht="12.75">
      <c r="B221" s="253"/>
      <c r="C221" s="253"/>
      <c r="D221" s="253"/>
      <c r="E221" s="253"/>
    </row>
    <row r="222" spans="2:5" ht="12.75">
      <c r="B222" s="253"/>
      <c r="C222" s="253"/>
      <c r="D222" s="253"/>
      <c r="E222" s="253"/>
    </row>
    <row r="223" spans="2:5" ht="12.75">
      <c r="B223" s="253"/>
      <c r="C223" s="253"/>
      <c r="D223" s="253"/>
      <c r="E223" s="253"/>
    </row>
    <row r="224" spans="2:5" ht="12.75">
      <c r="B224" s="253"/>
      <c r="C224" s="253"/>
      <c r="D224" s="253"/>
      <c r="E224" s="253"/>
    </row>
    <row r="225" spans="2:5" ht="12.75">
      <c r="B225" s="253"/>
      <c r="C225" s="253"/>
      <c r="D225" s="253"/>
      <c r="E225" s="253"/>
    </row>
    <row r="226" spans="2:5" ht="12.75">
      <c r="B226" s="253"/>
      <c r="C226" s="253"/>
      <c r="D226" s="253"/>
      <c r="E226" s="253"/>
    </row>
    <row r="227" spans="2:5" ht="12.75">
      <c r="B227" s="253"/>
      <c r="C227" s="253"/>
      <c r="D227" s="253"/>
      <c r="E227" s="253"/>
    </row>
    <row r="228" spans="2:5" ht="12.75">
      <c r="B228" s="253"/>
      <c r="C228" s="253"/>
      <c r="D228" s="253"/>
      <c r="E228" s="253"/>
    </row>
    <row r="229" spans="2:5" ht="12.75">
      <c r="B229" s="253"/>
      <c r="C229" s="253"/>
      <c r="D229" s="253"/>
      <c r="E229" s="253"/>
    </row>
    <row r="230" spans="2:5" ht="12.75">
      <c r="B230" s="253"/>
      <c r="C230" s="253"/>
      <c r="D230" s="253"/>
      <c r="E230" s="253"/>
    </row>
    <row r="231" spans="2:5" ht="12.75">
      <c r="B231" s="253"/>
      <c r="C231" s="253"/>
      <c r="D231" s="253"/>
      <c r="E231" s="253"/>
    </row>
    <row r="232" spans="2:5" ht="12.75">
      <c r="B232" s="253"/>
      <c r="C232" s="253"/>
      <c r="D232" s="253"/>
      <c r="E232" s="253"/>
    </row>
    <row r="233" spans="2:5" ht="12.75">
      <c r="B233" s="253"/>
      <c r="C233" s="253"/>
      <c r="D233" s="253"/>
      <c r="E233" s="253"/>
    </row>
    <row r="234" spans="2:5" ht="12.75">
      <c r="B234" s="253"/>
      <c r="C234" s="253"/>
      <c r="D234" s="253"/>
      <c r="E234" s="253"/>
    </row>
    <row r="235" spans="2:5" ht="12.75">
      <c r="B235" s="253"/>
      <c r="C235" s="253"/>
      <c r="D235" s="253"/>
      <c r="E235" s="253"/>
    </row>
    <row r="236" spans="2:5" ht="12.75">
      <c r="B236" s="253"/>
      <c r="C236" s="253"/>
      <c r="D236" s="253"/>
      <c r="E236" s="253"/>
    </row>
    <row r="237" spans="2:5" ht="12.75">
      <c r="B237" s="253"/>
      <c r="C237" s="253"/>
      <c r="D237" s="253"/>
      <c r="E237" s="253"/>
    </row>
    <row r="238" spans="2:5" ht="12.75">
      <c r="B238" s="253"/>
      <c r="C238" s="253"/>
      <c r="D238" s="253"/>
      <c r="E238" s="253"/>
    </row>
    <row r="239" spans="2:5" ht="12.75">
      <c r="B239" s="253"/>
      <c r="C239" s="253"/>
      <c r="D239" s="253"/>
      <c r="E239" s="253"/>
    </row>
  </sheetData>
  <sheetProtection/>
  <mergeCells count="9">
    <mergeCell ref="A5:F5"/>
    <mergeCell ref="A6:F6"/>
    <mergeCell ref="A7:H7"/>
    <mergeCell ref="A1:F1"/>
    <mergeCell ref="A4:F4"/>
    <mergeCell ref="L1:M1"/>
    <mergeCell ref="L4:M4"/>
    <mergeCell ref="A2:M2"/>
    <mergeCell ref="A3:M3"/>
  </mergeCells>
  <printOptions/>
  <pageMargins left="0.33" right="0.25" top="0.27" bottom="0.16" header="0.14" footer="0.16"/>
  <pageSetup fitToHeight="0" fitToWidth="1" horizontalDpi="600" verticalDpi="600" orientation="portrait" paperSize="9" scale="62" r:id="rId1"/>
  <rowBreaks count="3" manualBreakCount="3">
    <brk id="39" max="12" man="1"/>
    <brk id="97" max="12" man="1"/>
    <brk id="18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33"/>
  <sheetViews>
    <sheetView view="pageBreakPreview" zoomScale="80" zoomScaleSheetLayoutView="80" zoomScalePageLayoutView="0" workbookViewId="0" topLeftCell="A1">
      <selection activeCell="N60" sqref="N60"/>
    </sheetView>
  </sheetViews>
  <sheetFormatPr defaultColWidth="9.00390625" defaultRowHeight="12.75"/>
  <cols>
    <col min="1" max="1" width="82.375" style="0" customWidth="1"/>
    <col min="2" max="2" width="9.375" style="0" customWidth="1"/>
    <col min="3" max="3" width="8.75390625" style="0" customWidth="1"/>
    <col min="4" max="4" width="13.125" style="0" customWidth="1"/>
    <col min="5" max="5" width="9.875" style="0" customWidth="1"/>
    <col min="6" max="6" width="14.625" style="0" customWidth="1"/>
    <col min="7" max="7" width="13.375" style="0" customWidth="1"/>
    <col min="8" max="10" width="9.875" style="0" hidden="1" customWidth="1"/>
    <col min="11" max="11" width="0.6171875" style="0" hidden="1" customWidth="1"/>
  </cols>
  <sheetData>
    <row r="1" spans="1:8" ht="12.75">
      <c r="A1" s="523" t="s">
        <v>324</v>
      </c>
      <c r="B1" s="523"/>
      <c r="C1" s="523"/>
      <c r="D1" s="523"/>
      <c r="E1" s="523"/>
      <c r="F1" s="523"/>
      <c r="G1" s="523"/>
      <c r="H1" s="81"/>
    </row>
    <row r="2" spans="1:10" ht="12.75">
      <c r="A2" s="523" t="s">
        <v>334</v>
      </c>
      <c r="B2" s="523"/>
      <c r="C2" s="523"/>
      <c r="D2" s="523"/>
      <c r="E2" s="523"/>
      <c r="F2" s="523"/>
      <c r="G2" s="523"/>
      <c r="H2" s="523"/>
      <c r="I2" s="34"/>
      <c r="J2" s="34"/>
    </row>
    <row r="3" spans="1:10" ht="12.75">
      <c r="A3" s="526" t="s">
        <v>44</v>
      </c>
      <c r="B3" s="523"/>
      <c r="C3" s="523"/>
      <c r="D3" s="523"/>
      <c r="E3" s="523"/>
      <c r="F3" s="523"/>
      <c r="G3" s="523"/>
      <c r="H3" s="523"/>
      <c r="I3" s="34"/>
      <c r="J3" s="34"/>
    </row>
    <row r="4" spans="1:6" ht="8.25" customHeight="1">
      <c r="A4" s="523"/>
      <c r="B4" s="523"/>
      <c r="C4" s="523"/>
      <c r="D4" s="523"/>
      <c r="E4" s="523"/>
      <c r="F4" s="523"/>
    </row>
    <row r="5" spans="1:6" ht="0.75" customHeight="1" hidden="1">
      <c r="A5" s="525"/>
      <c r="B5" s="525"/>
      <c r="C5" s="525"/>
      <c r="D5" s="525"/>
      <c r="E5" s="525"/>
      <c r="F5" s="525"/>
    </row>
    <row r="6" spans="1:6" ht="17.25" customHeight="1" hidden="1">
      <c r="A6" s="525"/>
      <c r="B6" s="525"/>
      <c r="C6" s="525"/>
      <c r="D6" s="525"/>
      <c r="E6" s="525"/>
      <c r="F6" s="525"/>
    </row>
    <row r="7" spans="1:9" ht="69" customHeight="1">
      <c r="A7" s="524" t="s">
        <v>562</v>
      </c>
      <c r="B7" s="524"/>
      <c r="C7" s="524"/>
      <c r="D7" s="524"/>
      <c r="E7" s="524"/>
      <c r="F7" s="524"/>
      <c r="G7" s="524"/>
      <c r="H7" s="524"/>
      <c r="I7" s="35"/>
    </row>
    <row r="8" spans="1:9" ht="22.5" customHeight="1">
      <c r="A8" s="164"/>
      <c r="B8" s="164"/>
      <c r="C8" s="164"/>
      <c r="D8" s="164"/>
      <c r="E8" s="164"/>
      <c r="F8" s="164"/>
      <c r="G8" s="210" t="s">
        <v>220</v>
      </c>
      <c r="H8" s="164"/>
      <c r="I8" s="35"/>
    </row>
    <row r="9" spans="1:10" ht="48.75" customHeight="1">
      <c r="A9" s="178" t="s">
        <v>141</v>
      </c>
      <c r="B9" s="178" t="s">
        <v>142</v>
      </c>
      <c r="C9" s="178" t="s">
        <v>163</v>
      </c>
      <c r="D9" s="179" t="s">
        <v>144</v>
      </c>
      <c r="E9" s="179" t="s">
        <v>145</v>
      </c>
      <c r="F9" s="179" t="s">
        <v>770</v>
      </c>
      <c r="G9" s="179" t="s">
        <v>768</v>
      </c>
      <c r="H9" s="179" t="s">
        <v>35</v>
      </c>
      <c r="I9" s="43" t="s">
        <v>186</v>
      </c>
      <c r="J9" s="43" t="s">
        <v>187</v>
      </c>
    </row>
    <row r="10" spans="1:10" ht="19.5" customHeight="1">
      <c r="A10" s="73" t="s">
        <v>176</v>
      </c>
      <c r="B10" s="23" t="s">
        <v>147</v>
      </c>
      <c r="C10" s="23"/>
      <c r="D10" s="23"/>
      <c r="E10" s="23"/>
      <c r="F10" s="156">
        <f>F11+F16+F25+F40+F45</f>
        <v>1656</v>
      </c>
      <c r="G10" s="156">
        <f>G11+G16+G25+G40+G45</f>
        <v>1496</v>
      </c>
      <c r="H10" s="156">
        <f>H11+H16+H25+H40+H45</f>
        <v>0</v>
      </c>
      <c r="I10" s="13"/>
      <c r="J10" s="13"/>
    </row>
    <row r="11" spans="1:10" ht="37.5" customHeight="1">
      <c r="A11" s="22" t="s">
        <v>637</v>
      </c>
      <c r="B11" s="23" t="s">
        <v>147</v>
      </c>
      <c r="C11" s="23" t="s">
        <v>150</v>
      </c>
      <c r="D11" s="23"/>
      <c r="E11" s="23"/>
      <c r="F11" s="156">
        <f>F13</f>
        <v>552.6</v>
      </c>
      <c r="G11" s="156">
        <f>G13</f>
        <v>552.6</v>
      </c>
      <c r="H11" s="156">
        <f>H13</f>
        <v>0</v>
      </c>
      <c r="I11" s="10"/>
      <c r="J11" s="28"/>
    </row>
    <row r="12" spans="1:10" ht="37.5" customHeight="1">
      <c r="A12" s="8" t="s">
        <v>568</v>
      </c>
      <c r="B12" s="15" t="s">
        <v>147</v>
      </c>
      <c r="C12" s="15" t="s">
        <v>150</v>
      </c>
      <c r="D12" s="15" t="s">
        <v>569</v>
      </c>
      <c r="E12" s="23"/>
      <c r="F12" s="256">
        <f aca="true" t="shared" si="0" ref="F12:G14">F13</f>
        <v>552.6</v>
      </c>
      <c r="G12" s="256">
        <f t="shared" si="0"/>
        <v>552.6</v>
      </c>
      <c r="H12" s="156"/>
      <c r="I12" s="10"/>
      <c r="J12" s="28"/>
    </row>
    <row r="13" spans="1:10" ht="63.75" customHeight="1">
      <c r="A13" s="25" t="s">
        <v>357</v>
      </c>
      <c r="B13" s="15" t="s">
        <v>147</v>
      </c>
      <c r="C13" s="15" t="s">
        <v>150</v>
      </c>
      <c r="D13" s="15" t="s">
        <v>181</v>
      </c>
      <c r="E13" s="168"/>
      <c r="F13" s="256">
        <f t="shared" si="0"/>
        <v>552.6</v>
      </c>
      <c r="G13" s="256">
        <f t="shared" si="0"/>
        <v>552.6</v>
      </c>
      <c r="H13" s="169">
        <f>H14</f>
        <v>0</v>
      </c>
      <c r="I13" s="11"/>
      <c r="J13" s="11"/>
    </row>
    <row r="14" spans="1:10" ht="48.75" customHeight="1">
      <c r="A14" s="8" t="s">
        <v>639</v>
      </c>
      <c r="B14" s="68" t="s">
        <v>147</v>
      </c>
      <c r="C14" s="68" t="s">
        <v>150</v>
      </c>
      <c r="D14" s="15" t="s">
        <v>181</v>
      </c>
      <c r="E14" s="68" t="s">
        <v>106</v>
      </c>
      <c r="F14" s="256">
        <f t="shared" si="0"/>
        <v>552.6</v>
      </c>
      <c r="G14" s="256">
        <f t="shared" si="0"/>
        <v>552.6</v>
      </c>
      <c r="H14" s="169">
        <f>H15</f>
        <v>0</v>
      </c>
      <c r="I14" s="11"/>
      <c r="J14" s="11"/>
    </row>
    <row r="15" spans="1:10" ht="22.5" customHeight="1" hidden="1">
      <c r="A15" s="8" t="s">
        <v>640</v>
      </c>
      <c r="B15" s="68" t="s">
        <v>147</v>
      </c>
      <c r="C15" s="68" t="s">
        <v>150</v>
      </c>
      <c r="D15" s="15" t="s">
        <v>181</v>
      </c>
      <c r="E15" s="68" t="s">
        <v>638</v>
      </c>
      <c r="F15" s="256">
        <f>'Ведомственные расходы 2016-2017'!G17</f>
        <v>552.6</v>
      </c>
      <c r="G15" s="256">
        <f>'Ведомственные расходы 2016-2017'!H17</f>
        <v>552.6</v>
      </c>
      <c r="H15" s="169"/>
      <c r="I15" s="5"/>
      <c r="J15" s="5"/>
    </row>
    <row r="16" spans="1:10" ht="48.75" customHeight="1">
      <c r="A16" s="100" t="s">
        <v>51</v>
      </c>
      <c r="B16" s="54" t="s">
        <v>147</v>
      </c>
      <c r="C16" s="54" t="s">
        <v>151</v>
      </c>
      <c r="D16" s="282"/>
      <c r="E16" s="54"/>
      <c r="F16" s="159">
        <f>F17+F21</f>
        <v>4</v>
      </c>
      <c r="G16" s="159">
        <f>G17+G21</f>
        <v>4</v>
      </c>
      <c r="H16" s="157">
        <f>H17+H21</f>
        <v>0</v>
      </c>
      <c r="I16" s="5"/>
      <c r="J16" s="5"/>
    </row>
    <row r="17" spans="1:10" ht="47.25" customHeight="1" hidden="1">
      <c r="A17" s="70" t="s">
        <v>200</v>
      </c>
      <c r="B17" s="15" t="s">
        <v>147</v>
      </c>
      <c r="C17" s="15" t="s">
        <v>151</v>
      </c>
      <c r="D17" s="15" t="s">
        <v>202</v>
      </c>
      <c r="E17" s="72"/>
      <c r="F17" s="158">
        <f aca="true" t="shared" si="1" ref="F17:G19">F18</f>
        <v>0</v>
      </c>
      <c r="G17" s="158">
        <f t="shared" si="1"/>
        <v>0</v>
      </c>
      <c r="H17" s="158">
        <f>H18</f>
        <v>0</v>
      </c>
      <c r="I17" s="5"/>
      <c r="J17" s="5"/>
    </row>
    <row r="18" spans="1:10" ht="39" customHeight="1" hidden="1">
      <c r="A18" s="25" t="s">
        <v>49</v>
      </c>
      <c r="B18" s="15" t="s">
        <v>147</v>
      </c>
      <c r="C18" s="15" t="s">
        <v>151</v>
      </c>
      <c r="D18" s="15" t="s">
        <v>116</v>
      </c>
      <c r="E18" s="16"/>
      <c r="F18" s="158">
        <f t="shared" si="1"/>
        <v>0</v>
      </c>
      <c r="G18" s="158">
        <f t="shared" si="1"/>
        <v>0</v>
      </c>
      <c r="H18" s="158">
        <f>H19</f>
        <v>0</v>
      </c>
      <c r="I18" s="5"/>
      <c r="J18" s="5"/>
    </row>
    <row r="19" spans="1:10" ht="49.5" customHeight="1" hidden="1">
      <c r="A19" s="8" t="s">
        <v>639</v>
      </c>
      <c r="B19" s="15" t="s">
        <v>147</v>
      </c>
      <c r="C19" s="15" t="s">
        <v>151</v>
      </c>
      <c r="D19" s="15" t="s">
        <v>116</v>
      </c>
      <c r="E19" s="16">
        <v>100</v>
      </c>
      <c r="F19" s="158">
        <f t="shared" si="1"/>
        <v>0</v>
      </c>
      <c r="G19" s="158">
        <f t="shared" si="1"/>
        <v>0</v>
      </c>
      <c r="H19" s="158">
        <f>H20</f>
        <v>0</v>
      </c>
      <c r="I19" s="12"/>
      <c r="J19" s="50"/>
    </row>
    <row r="20" spans="1:10" ht="18" customHeight="1" hidden="1">
      <c r="A20" s="8" t="s">
        <v>640</v>
      </c>
      <c r="B20" s="15" t="s">
        <v>147</v>
      </c>
      <c r="C20" s="15" t="s">
        <v>151</v>
      </c>
      <c r="D20" s="15" t="s">
        <v>116</v>
      </c>
      <c r="E20" s="15" t="s">
        <v>638</v>
      </c>
      <c r="F20" s="158"/>
      <c r="G20" s="158"/>
      <c r="H20" s="158"/>
      <c r="I20" s="12"/>
      <c r="J20" s="50"/>
    </row>
    <row r="21" spans="1:10" ht="34.5" customHeight="1">
      <c r="A21" s="70" t="s">
        <v>570</v>
      </c>
      <c r="B21" s="15" t="s">
        <v>147</v>
      </c>
      <c r="C21" s="15" t="s">
        <v>151</v>
      </c>
      <c r="D21" s="15" t="s">
        <v>571</v>
      </c>
      <c r="E21" s="15"/>
      <c r="F21" s="158">
        <f aca="true" t="shared" si="2" ref="F21:G23">F22</f>
        <v>4</v>
      </c>
      <c r="G21" s="158">
        <f t="shared" si="2"/>
        <v>4</v>
      </c>
      <c r="H21" s="158">
        <f>H22</f>
        <v>0</v>
      </c>
      <c r="I21" s="12"/>
      <c r="J21" s="50"/>
    </row>
    <row r="22" spans="1:10" ht="63.75" customHeight="1">
      <c r="A22" s="213" t="s">
        <v>475</v>
      </c>
      <c r="B22" s="15" t="s">
        <v>147</v>
      </c>
      <c r="C22" s="15" t="s">
        <v>151</v>
      </c>
      <c r="D22" s="15" t="s">
        <v>595</v>
      </c>
      <c r="E22" s="15"/>
      <c r="F22" s="158">
        <f t="shared" si="2"/>
        <v>4</v>
      </c>
      <c r="G22" s="158">
        <f t="shared" si="2"/>
        <v>4</v>
      </c>
      <c r="H22" s="158">
        <f>H23</f>
        <v>0</v>
      </c>
      <c r="I22" s="12"/>
      <c r="J22" s="50"/>
    </row>
    <row r="23" spans="1:10" ht="20.25" customHeight="1">
      <c r="A23" s="25" t="s">
        <v>192</v>
      </c>
      <c r="B23" s="15" t="s">
        <v>147</v>
      </c>
      <c r="C23" s="15" t="s">
        <v>151</v>
      </c>
      <c r="D23" s="15" t="s">
        <v>595</v>
      </c>
      <c r="E23" s="15" t="s">
        <v>201</v>
      </c>
      <c r="F23" s="158">
        <f t="shared" si="2"/>
        <v>4</v>
      </c>
      <c r="G23" s="158">
        <f t="shared" si="2"/>
        <v>4</v>
      </c>
      <c r="H23" s="158">
        <f>H24</f>
        <v>0</v>
      </c>
      <c r="I23" s="51"/>
      <c r="J23" s="51"/>
    </row>
    <row r="24" spans="1:10" ht="16.5" customHeight="1" hidden="1">
      <c r="A24" s="70" t="s">
        <v>204</v>
      </c>
      <c r="B24" s="15" t="s">
        <v>147</v>
      </c>
      <c r="C24" s="15" t="s">
        <v>151</v>
      </c>
      <c r="D24" s="15" t="s">
        <v>595</v>
      </c>
      <c r="E24" s="15" t="s">
        <v>127</v>
      </c>
      <c r="F24" s="158">
        <f>'Ведомственные расходы 2016-2017'!G26</f>
        <v>4</v>
      </c>
      <c r="G24" s="158">
        <f>'Ведомственные расходы 2016-2017'!H26</f>
        <v>4</v>
      </c>
      <c r="H24" s="158"/>
      <c r="I24" s="12"/>
      <c r="J24" s="12"/>
    </row>
    <row r="25" spans="1:10" ht="51" customHeight="1">
      <c r="A25" s="22" t="s">
        <v>133</v>
      </c>
      <c r="B25" s="54" t="s">
        <v>147</v>
      </c>
      <c r="C25" s="54" t="s">
        <v>152</v>
      </c>
      <c r="D25" s="54"/>
      <c r="E25" s="54"/>
      <c r="F25" s="159">
        <f>F26+F36</f>
        <v>1056.8</v>
      </c>
      <c r="G25" s="159">
        <f>G26+G36</f>
        <v>896.8</v>
      </c>
      <c r="H25" s="157">
        <f>H26+H36</f>
        <v>0</v>
      </c>
      <c r="I25" s="50"/>
      <c r="J25" s="50"/>
    </row>
    <row r="26" spans="1:11" ht="52.5" customHeight="1">
      <c r="A26" s="25" t="s">
        <v>210</v>
      </c>
      <c r="B26" s="15" t="s">
        <v>147</v>
      </c>
      <c r="C26" s="15" t="s">
        <v>152</v>
      </c>
      <c r="D26" s="9" t="s">
        <v>477</v>
      </c>
      <c r="E26" s="15"/>
      <c r="F26" s="158">
        <f aca="true" t="shared" si="3" ref="F26:K26">F27</f>
        <v>1056.8</v>
      </c>
      <c r="G26" s="158">
        <f t="shared" si="3"/>
        <v>896.8</v>
      </c>
      <c r="H26" s="158">
        <f t="shared" si="3"/>
        <v>0</v>
      </c>
      <c r="I26" s="16">
        <f t="shared" si="3"/>
        <v>0</v>
      </c>
      <c r="J26" s="16">
        <f t="shared" si="3"/>
        <v>0</v>
      </c>
      <c r="K26" s="16">
        <f t="shared" si="3"/>
        <v>0</v>
      </c>
    </row>
    <row r="27" spans="1:11" ht="94.5" customHeight="1">
      <c r="A27" s="264" t="s">
        <v>211</v>
      </c>
      <c r="B27" s="15" t="s">
        <v>147</v>
      </c>
      <c r="C27" s="15" t="s">
        <v>152</v>
      </c>
      <c r="D27" s="15" t="s">
        <v>213</v>
      </c>
      <c r="E27" s="15"/>
      <c r="F27" s="158">
        <f aca="true" t="shared" si="4" ref="F27:K27">F29+F32+F34</f>
        <v>1056.8</v>
      </c>
      <c r="G27" s="158">
        <f t="shared" si="4"/>
        <v>896.8</v>
      </c>
      <c r="H27" s="158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</row>
    <row r="28" spans="1:11" ht="144" customHeight="1">
      <c r="A28" s="264" t="s">
        <v>41</v>
      </c>
      <c r="B28" s="15" t="s">
        <v>147</v>
      </c>
      <c r="C28" s="15" t="s">
        <v>152</v>
      </c>
      <c r="D28" s="9" t="s">
        <v>626</v>
      </c>
      <c r="E28" s="15"/>
      <c r="F28" s="158">
        <f>F29</f>
        <v>666.1</v>
      </c>
      <c r="G28" s="158">
        <f>G29</f>
        <v>666.1</v>
      </c>
      <c r="H28" s="158"/>
      <c r="I28" s="16"/>
      <c r="J28" s="16"/>
      <c r="K28" s="16"/>
    </row>
    <row r="29" spans="1:11" ht="62.25" customHeight="1">
      <c r="A29" s="8" t="s">
        <v>639</v>
      </c>
      <c r="B29" s="15" t="s">
        <v>147</v>
      </c>
      <c r="C29" s="15" t="s">
        <v>152</v>
      </c>
      <c r="D29" s="9" t="s">
        <v>626</v>
      </c>
      <c r="E29" s="15" t="s">
        <v>106</v>
      </c>
      <c r="F29" s="158">
        <f aca="true" t="shared" si="5" ref="F29:K29">F30</f>
        <v>666.1</v>
      </c>
      <c r="G29" s="158">
        <f t="shared" si="5"/>
        <v>666.1</v>
      </c>
      <c r="H29" s="158">
        <f t="shared" si="5"/>
        <v>0</v>
      </c>
      <c r="I29" s="16">
        <f t="shared" si="5"/>
        <v>0</v>
      </c>
      <c r="J29" s="16">
        <f t="shared" si="5"/>
        <v>0</v>
      </c>
      <c r="K29" s="16">
        <f t="shared" si="5"/>
        <v>0</v>
      </c>
    </row>
    <row r="30" spans="1:11" ht="19.5" customHeight="1" hidden="1">
      <c r="A30" s="8" t="s">
        <v>640</v>
      </c>
      <c r="B30" s="15" t="s">
        <v>147</v>
      </c>
      <c r="C30" s="15" t="s">
        <v>152</v>
      </c>
      <c r="D30" s="9" t="s">
        <v>626</v>
      </c>
      <c r="E30" s="15" t="s">
        <v>638</v>
      </c>
      <c r="F30" s="158">
        <f>'Ведомственные расходы 2016-2017'!G32</f>
        <v>666.1</v>
      </c>
      <c r="G30" s="158">
        <f>'Ведомственные расходы 2016-2017'!H32</f>
        <v>666.1</v>
      </c>
      <c r="H30" s="158"/>
      <c r="I30" s="16"/>
      <c r="J30" s="16"/>
      <c r="K30" s="16"/>
    </row>
    <row r="31" spans="1:11" ht="165.75" customHeight="1">
      <c r="A31" s="264" t="s">
        <v>628</v>
      </c>
      <c r="B31" s="15" t="s">
        <v>147</v>
      </c>
      <c r="C31" s="15" t="s">
        <v>152</v>
      </c>
      <c r="D31" s="9" t="s">
        <v>627</v>
      </c>
      <c r="E31" s="15"/>
      <c r="F31" s="158">
        <f>F32+F34</f>
        <v>390.7</v>
      </c>
      <c r="G31" s="158">
        <f>G32+G34</f>
        <v>230.7</v>
      </c>
      <c r="H31" s="158"/>
      <c r="I31" s="16"/>
      <c r="J31" s="16"/>
      <c r="K31" s="16"/>
    </row>
    <row r="32" spans="1:11" ht="14.25" customHeight="1">
      <c r="A32" s="75" t="s">
        <v>642</v>
      </c>
      <c r="B32" s="15" t="s">
        <v>147</v>
      </c>
      <c r="C32" s="15" t="s">
        <v>152</v>
      </c>
      <c r="D32" s="9" t="s">
        <v>627</v>
      </c>
      <c r="E32" s="15" t="s">
        <v>107</v>
      </c>
      <c r="F32" s="158">
        <f aca="true" t="shared" si="6" ref="F32:K32">F33</f>
        <v>383.7</v>
      </c>
      <c r="G32" s="158">
        <f t="shared" si="6"/>
        <v>223.7</v>
      </c>
      <c r="H32" s="158">
        <f t="shared" si="6"/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</row>
    <row r="33" spans="1:11" ht="139.5" customHeight="1" hidden="1">
      <c r="A33" s="264" t="s">
        <v>628</v>
      </c>
      <c r="B33" s="15" t="s">
        <v>147</v>
      </c>
      <c r="C33" s="15" t="s">
        <v>152</v>
      </c>
      <c r="D33" s="9" t="s">
        <v>627</v>
      </c>
      <c r="E33" s="15" t="s">
        <v>641</v>
      </c>
      <c r="F33" s="158">
        <f>'Ведомственные расходы 2016-2017'!G34</f>
        <v>383.7</v>
      </c>
      <c r="G33" s="158">
        <f>'Ведомственные расходы 2016-2017'!H34</f>
        <v>223.7</v>
      </c>
      <c r="H33" s="158"/>
      <c r="I33" s="16"/>
      <c r="J33" s="16"/>
      <c r="K33" s="16"/>
    </row>
    <row r="34" spans="1:11" ht="16.5" customHeight="1">
      <c r="A34" s="75" t="s">
        <v>114</v>
      </c>
      <c r="B34" s="15" t="s">
        <v>147</v>
      </c>
      <c r="C34" s="15" t="s">
        <v>152</v>
      </c>
      <c r="D34" s="9" t="s">
        <v>627</v>
      </c>
      <c r="E34" s="15" t="s">
        <v>108</v>
      </c>
      <c r="F34" s="158">
        <f>F35</f>
        <v>7</v>
      </c>
      <c r="G34" s="158">
        <f>G35</f>
        <v>7</v>
      </c>
      <c r="H34" s="158">
        <f>H35</f>
        <v>0</v>
      </c>
      <c r="I34" s="16">
        <f>I36</f>
        <v>0</v>
      </c>
      <c r="J34" s="16">
        <f>J36</f>
        <v>0</v>
      </c>
      <c r="K34" s="16">
        <f>K36</f>
        <v>0</v>
      </c>
    </row>
    <row r="35" spans="1:11" ht="14.25" customHeight="1" hidden="1">
      <c r="A35" s="75" t="s">
        <v>115</v>
      </c>
      <c r="B35" s="15" t="s">
        <v>147</v>
      </c>
      <c r="C35" s="15" t="s">
        <v>152</v>
      </c>
      <c r="D35" s="9" t="s">
        <v>627</v>
      </c>
      <c r="E35" s="15" t="s">
        <v>109</v>
      </c>
      <c r="F35" s="158">
        <f>'Ведомственные расходы 2016-2017'!G36</f>
        <v>7</v>
      </c>
      <c r="G35" s="158">
        <f>'Ведомственные расходы 2016-2017'!H36</f>
        <v>7</v>
      </c>
      <c r="H35" s="158"/>
      <c r="I35" s="16"/>
      <c r="J35" s="16"/>
      <c r="K35" s="16"/>
    </row>
    <row r="36" spans="1:11" ht="22.5" customHeight="1" hidden="1">
      <c r="A36" s="71" t="s">
        <v>192</v>
      </c>
      <c r="B36" s="15" t="s">
        <v>147</v>
      </c>
      <c r="C36" s="15" t="s">
        <v>152</v>
      </c>
      <c r="D36" s="15" t="s">
        <v>205</v>
      </c>
      <c r="E36" s="15"/>
      <c r="F36" s="158">
        <f aca="true" t="shared" si="7" ref="F36:G38">F37</f>
        <v>0</v>
      </c>
      <c r="G36" s="158">
        <f t="shared" si="7"/>
        <v>0</v>
      </c>
      <c r="H36" s="158">
        <f>H37</f>
        <v>0</v>
      </c>
      <c r="I36" s="16"/>
      <c r="J36" s="16"/>
      <c r="K36" s="16"/>
    </row>
    <row r="37" spans="1:11" ht="68.25" customHeight="1" hidden="1">
      <c r="A37" s="25" t="s">
        <v>337</v>
      </c>
      <c r="B37" s="15" t="s">
        <v>147</v>
      </c>
      <c r="C37" s="15" t="s">
        <v>152</v>
      </c>
      <c r="D37" s="15" t="s">
        <v>336</v>
      </c>
      <c r="E37" s="15"/>
      <c r="F37" s="158">
        <f t="shared" si="7"/>
        <v>0</v>
      </c>
      <c r="G37" s="158">
        <f t="shared" si="7"/>
        <v>0</v>
      </c>
      <c r="H37" s="158">
        <f>H38</f>
        <v>0</v>
      </c>
      <c r="I37" s="16"/>
      <c r="J37" s="16"/>
      <c r="K37" s="129"/>
    </row>
    <row r="38" spans="1:11" ht="22.5" customHeight="1" hidden="1">
      <c r="A38" s="25" t="s">
        <v>192</v>
      </c>
      <c r="B38" s="15" t="s">
        <v>147</v>
      </c>
      <c r="C38" s="15" t="s">
        <v>152</v>
      </c>
      <c r="D38" s="15" t="s">
        <v>336</v>
      </c>
      <c r="E38" s="15" t="s">
        <v>201</v>
      </c>
      <c r="F38" s="158">
        <f t="shared" si="7"/>
        <v>0</v>
      </c>
      <c r="G38" s="158">
        <f t="shared" si="7"/>
        <v>0</v>
      </c>
      <c r="H38" s="158">
        <f>H39</f>
        <v>0</v>
      </c>
      <c r="I38" s="16"/>
      <c r="J38" s="16"/>
      <c r="K38" s="129"/>
    </row>
    <row r="39" spans="1:11" ht="22.5" customHeight="1" hidden="1">
      <c r="A39" s="70" t="s">
        <v>204</v>
      </c>
      <c r="B39" s="15" t="s">
        <v>147</v>
      </c>
      <c r="C39" s="15" t="s">
        <v>152</v>
      </c>
      <c r="D39" s="15" t="s">
        <v>336</v>
      </c>
      <c r="E39" s="15" t="s">
        <v>127</v>
      </c>
      <c r="F39" s="158">
        <f>'Ведомственные расходы 2016-2017'!G40</f>
        <v>0</v>
      </c>
      <c r="G39" s="158">
        <f>'Ведомственные расходы 2016-2017'!H40</f>
        <v>0</v>
      </c>
      <c r="H39" s="158"/>
      <c r="I39" s="16"/>
      <c r="J39" s="16"/>
      <c r="K39" s="129"/>
    </row>
    <row r="40" spans="1:11" ht="32.25" customHeight="1">
      <c r="A40" s="22" t="s">
        <v>102</v>
      </c>
      <c r="B40" s="15" t="s">
        <v>147</v>
      </c>
      <c r="C40" s="15" t="s">
        <v>95</v>
      </c>
      <c r="D40" s="15"/>
      <c r="E40" s="15"/>
      <c r="F40" s="158">
        <f aca="true" t="shared" si="8" ref="F40:G43">F41</f>
        <v>24</v>
      </c>
      <c r="G40" s="158">
        <f t="shared" si="8"/>
        <v>24</v>
      </c>
      <c r="H40" s="158">
        <f>H41</f>
        <v>0</v>
      </c>
      <c r="I40" s="16"/>
      <c r="J40" s="16"/>
      <c r="K40" s="129"/>
    </row>
    <row r="41" spans="1:11" ht="39" customHeight="1">
      <c r="A41" s="70" t="s">
        <v>570</v>
      </c>
      <c r="B41" s="15" t="s">
        <v>147</v>
      </c>
      <c r="C41" s="15" t="s">
        <v>95</v>
      </c>
      <c r="D41" s="15" t="s">
        <v>571</v>
      </c>
      <c r="E41" s="15"/>
      <c r="F41" s="158">
        <f>F42</f>
        <v>24</v>
      </c>
      <c r="G41" s="158">
        <f>G42</f>
        <v>24</v>
      </c>
      <c r="H41" s="158">
        <f>H42</f>
        <v>0</v>
      </c>
      <c r="I41" s="16"/>
      <c r="J41" s="16"/>
      <c r="K41" s="129"/>
    </row>
    <row r="42" spans="1:11" ht="96.75" customHeight="1">
      <c r="A42" s="25" t="s">
        <v>474</v>
      </c>
      <c r="B42" s="15" t="s">
        <v>147</v>
      </c>
      <c r="C42" s="15" t="s">
        <v>95</v>
      </c>
      <c r="D42" s="15" t="s">
        <v>596</v>
      </c>
      <c r="E42" s="15"/>
      <c r="F42" s="158">
        <f t="shared" si="8"/>
        <v>24</v>
      </c>
      <c r="G42" s="158">
        <f t="shared" si="8"/>
        <v>24</v>
      </c>
      <c r="H42" s="158">
        <f>H43</f>
        <v>0</v>
      </c>
      <c r="I42" s="16"/>
      <c r="J42" s="16"/>
      <c r="K42" s="129"/>
    </row>
    <row r="43" spans="1:11" ht="18.75" customHeight="1">
      <c r="A43" s="25" t="s">
        <v>192</v>
      </c>
      <c r="B43" s="15" t="s">
        <v>147</v>
      </c>
      <c r="C43" s="15" t="s">
        <v>95</v>
      </c>
      <c r="D43" s="15" t="s">
        <v>596</v>
      </c>
      <c r="E43" s="15" t="s">
        <v>201</v>
      </c>
      <c r="F43" s="158">
        <f t="shared" si="8"/>
        <v>24</v>
      </c>
      <c r="G43" s="158">
        <f t="shared" si="8"/>
        <v>24</v>
      </c>
      <c r="H43" s="158">
        <f>H44</f>
        <v>0</v>
      </c>
      <c r="I43" s="16"/>
      <c r="J43" s="16"/>
      <c r="K43" s="129"/>
    </row>
    <row r="44" spans="1:11" ht="18" customHeight="1" hidden="1">
      <c r="A44" s="70" t="s">
        <v>204</v>
      </c>
      <c r="B44" s="15" t="s">
        <v>147</v>
      </c>
      <c r="C44" s="15" t="s">
        <v>95</v>
      </c>
      <c r="D44" s="15" t="s">
        <v>596</v>
      </c>
      <c r="E44" s="15" t="s">
        <v>127</v>
      </c>
      <c r="F44" s="158">
        <f>'Ведомственные расходы 2016-2017'!G45</f>
        <v>24</v>
      </c>
      <c r="G44" s="158">
        <f>'Ведомственные расходы 2016-2017'!H45</f>
        <v>24</v>
      </c>
      <c r="H44" s="158"/>
      <c r="I44" s="16"/>
      <c r="J44" s="16"/>
      <c r="K44" s="129"/>
    </row>
    <row r="45" spans="1:11" ht="16.5" customHeight="1">
      <c r="A45" s="100" t="s">
        <v>208</v>
      </c>
      <c r="B45" s="24" t="s">
        <v>147</v>
      </c>
      <c r="C45" s="24" t="s">
        <v>209</v>
      </c>
      <c r="D45" s="24"/>
      <c r="E45" s="24"/>
      <c r="F45" s="265">
        <f>F46</f>
        <v>18.6</v>
      </c>
      <c r="G45" s="265">
        <f>G46</f>
        <v>18.6</v>
      </c>
      <c r="H45" s="159">
        <f>H46</f>
        <v>0</v>
      </c>
      <c r="I45" s="16"/>
      <c r="J45" s="16"/>
      <c r="K45" s="129"/>
    </row>
    <row r="46" spans="1:11" ht="50.25" customHeight="1">
      <c r="A46" s="25" t="s">
        <v>210</v>
      </c>
      <c r="B46" s="9" t="s">
        <v>147</v>
      </c>
      <c r="C46" s="9" t="s">
        <v>209</v>
      </c>
      <c r="D46" s="9" t="s">
        <v>477</v>
      </c>
      <c r="E46" s="9"/>
      <c r="F46" s="162">
        <f>F48</f>
        <v>18.6</v>
      </c>
      <c r="G46" s="162">
        <f>G48</f>
        <v>18.6</v>
      </c>
      <c r="H46" s="158">
        <f>H48</f>
        <v>0</v>
      </c>
      <c r="I46" s="16"/>
      <c r="J46" s="16"/>
      <c r="K46" s="129"/>
    </row>
    <row r="47" spans="1:11" ht="36" customHeight="1">
      <c r="A47" s="178" t="s">
        <v>141</v>
      </c>
      <c r="B47" s="178" t="s">
        <v>142</v>
      </c>
      <c r="C47" s="178" t="s">
        <v>163</v>
      </c>
      <c r="D47" s="179" t="s">
        <v>144</v>
      </c>
      <c r="E47" s="179" t="s">
        <v>145</v>
      </c>
      <c r="F47" s="179" t="s">
        <v>770</v>
      </c>
      <c r="G47" s="179" t="s">
        <v>768</v>
      </c>
      <c r="H47" s="158"/>
      <c r="I47" s="16"/>
      <c r="J47" s="16"/>
      <c r="K47" s="129"/>
    </row>
    <row r="48" spans="1:11" ht="95.25" customHeight="1">
      <c r="A48" s="264" t="s">
        <v>211</v>
      </c>
      <c r="B48" s="9" t="s">
        <v>147</v>
      </c>
      <c r="C48" s="9" t="s">
        <v>209</v>
      </c>
      <c r="D48" s="9" t="s">
        <v>213</v>
      </c>
      <c r="E48" s="9"/>
      <c r="F48" s="162">
        <f aca="true" t="shared" si="9" ref="F48:G50">F49</f>
        <v>18.6</v>
      </c>
      <c r="G48" s="162">
        <f t="shared" si="9"/>
        <v>18.6</v>
      </c>
      <c r="H48" s="158">
        <f>H50</f>
        <v>0</v>
      </c>
      <c r="I48" s="16"/>
      <c r="J48" s="16"/>
      <c r="K48" s="129"/>
    </row>
    <row r="49" spans="1:11" ht="111.75" customHeight="1">
      <c r="A49" s="264" t="s">
        <v>212</v>
      </c>
      <c r="B49" s="9" t="s">
        <v>147</v>
      </c>
      <c r="C49" s="9" t="s">
        <v>209</v>
      </c>
      <c r="D49" s="9" t="s">
        <v>214</v>
      </c>
      <c r="E49" s="9"/>
      <c r="F49" s="162">
        <f t="shared" si="9"/>
        <v>18.6</v>
      </c>
      <c r="G49" s="162">
        <f t="shared" si="9"/>
        <v>18.6</v>
      </c>
      <c r="H49" s="158"/>
      <c r="I49" s="16"/>
      <c r="J49" s="16"/>
      <c r="K49" s="129"/>
    </row>
    <row r="50" spans="1:11" ht="17.25" customHeight="1">
      <c r="A50" s="25" t="s">
        <v>642</v>
      </c>
      <c r="B50" s="9" t="s">
        <v>147</v>
      </c>
      <c r="C50" s="9" t="s">
        <v>209</v>
      </c>
      <c r="D50" s="9" t="s">
        <v>214</v>
      </c>
      <c r="E50" s="9" t="s">
        <v>107</v>
      </c>
      <c r="F50" s="162">
        <f t="shared" si="9"/>
        <v>18.6</v>
      </c>
      <c r="G50" s="162">
        <f t="shared" si="9"/>
        <v>18.6</v>
      </c>
      <c r="H50" s="158">
        <f>H51</f>
        <v>0</v>
      </c>
      <c r="I50" s="16"/>
      <c r="J50" s="16"/>
      <c r="K50" s="129"/>
    </row>
    <row r="51" spans="1:11" ht="30.75" customHeight="1" hidden="1">
      <c r="A51" s="25" t="s">
        <v>643</v>
      </c>
      <c r="B51" s="9" t="s">
        <v>147</v>
      </c>
      <c r="C51" s="9" t="s">
        <v>209</v>
      </c>
      <c r="D51" s="9" t="s">
        <v>214</v>
      </c>
      <c r="E51" s="9" t="s">
        <v>641</v>
      </c>
      <c r="F51" s="162">
        <v>18.6</v>
      </c>
      <c r="G51" s="162">
        <v>18.6</v>
      </c>
      <c r="H51" s="158"/>
      <c r="I51" s="16"/>
      <c r="J51" s="16"/>
      <c r="K51" s="129"/>
    </row>
    <row r="52" spans="1:11" ht="18.75" customHeight="1">
      <c r="A52" s="73" t="s">
        <v>199</v>
      </c>
      <c r="B52" s="77" t="s">
        <v>150</v>
      </c>
      <c r="C52" s="78"/>
      <c r="D52" s="78"/>
      <c r="E52" s="78"/>
      <c r="F52" s="160">
        <f aca="true" t="shared" si="10" ref="F52:G54">F53</f>
        <v>69.2</v>
      </c>
      <c r="G52" s="160">
        <f t="shared" si="10"/>
        <v>65.7</v>
      </c>
      <c r="H52" s="160" t="e">
        <f>H53</f>
        <v>#REF!</v>
      </c>
      <c r="I52" s="16"/>
      <c r="J52" s="16"/>
      <c r="K52" s="129"/>
    </row>
    <row r="53" spans="1:11" ht="15" customHeight="1">
      <c r="A53" s="146" t="s">
        <v>203</v>
      </c>
      <c r="B53" s="23" t="s">
        <v>150</v>
      </c>
      <c r="C53" s="24" t="s">
        <v>151</v>
      </c>
      <c r="D53" s="24"/>
      <c r="E53" s="24"/>
      <c r="F53" s="159">
        <f t="shared" si="10"/>
        <v>69.2</v>
      </c>
      <c r="G53" s="159">
        <f t="shared" si="10"/>
        <v>65.7</v>
      </c>
      <c r="H53" s="159" t="e">
        <f>H54</f>
        <v>#REF!</v>
      </c>
      <c r="I53" s="16"/>
      <c r="J53" s="16"/>
      <c r="K53" s="129"/>
    </row>
    <row r="54" spans="1:11" ht="35.25" customHeight="1">
      <c r="A54" s="70" t="s">
        <v>570</v>
      </c>
      <c r="B54" s="68" t="s">
        <v>150</v>
      </c>
      <c r="C54" s="9" t="s">
        <v>151</v>
      </c>
      <c r="D54" s="9" t="s">
        <v>571</v>
      </c>
      <c r="E54" s="9"/>
      <c r="F54" s="158">
        <f t="shared" si="10"/>
        <v>69.2</v>
      </c>
      <c r="G54" s="158">
        <f t="shared" si="10"/>
        <v>65.7</v>
      </c>
      <c r="H54" s="158" t="e">
        <f>H55</f>
        <v>#REF!</v>
      </c>
      <c r="I54" s="16"/>
      <c r="J54" s="16"/>
      <c r="K54" s="129"/>
    </row>
    <row r="55" spans="1:11" ht="64.5" customHeight="1">
      <c r="A55" s="70" t="s">
        <v>792</v>
      </c>
      <c r="B55" s="68" t="s">
        <v>150</v>
      </c>
      <c r="C55" s="9" t="s">
        <v>151</v>
      </c>
      <c r="D55" s="9" t="s">
        <v>597</v>
      </c>
      <c r="E55" s="9"/>
      <c r="F55" s="158">
        <f>F56+F58</f>
        <v>69.2</v>
      </c>
      <c r="G55" s="158">
        <f>G56+G58</f>
        <v>65.7</v>
      </c>
      <c r="H55" s="158" t="e">
        <f>#REF!+H57</f>
        <v>#REF!</v>
      </c>
      <c r="I55" s="16"/>
      <c r="J55" s="16"/>
      <c r="K55" s="129"/>
    </row>
    <row r="56" spans="1:11" ht="48.75" customHeight="1">
      <c r="A56" s="8" t="s">
        <v>639</v>
      </c>
      <c r="B56" s="68" t="s">
        <v>150</v>
      </c>
      <c r="C56" s="9" t="s">
        <v>151</v>
      </c>
      <c r="D56" s="9" t="s">
        <v>597</v>
      </c>
      <c r="E56" s="15" t="s">
        <v>106</v>
      </c>
      <c r="F56" s="158">
        <v>61.5</v>
      </c>
      <c r="G56" s="158">
        <v>58.2</v>
      </c>
      <c r="H56" s="158"/>
      <c r="I56" s="16"/>
      <c r="J56" s="16"/>
      <c r="K56" s="129"/>
    </row>
    <row r="57" spans="1:11" ht="19.5" customHeight="1" hidden="1">
      <c r="A57" s="8" t="s">
        <v>640</v>
      </c>
      <c r="B57" s="68" t="s">
        <v>150</v>
      </c>
      <c r="C57" s="9" t="s">
        <v>151</v>
      </c>
      <c r="D57" s="9" t="s">
        <v>597</v>
      </c>
      <c r="E57" s="15" t="s">
        <v>638</v>
      </c>
      <c r="F57" s="158">
        <f>'Ведомственные расходы 2016-2017'!G58</f>
        <v>56</v>
      </c>
      <c r="G57" s="158">
        <f>'Ведомственные расходы 2016-2017'!H58</f>
        <v>56</v>
      </c>
      <c r="H57" s="158">
        <f>H58</f>
        <v>0</v>
      </c>
      <c r="I57" s="16"/>
      <c r="J57" s="16"/>
      <c r="K57" s="129"/>
    </row>
    <row r="58" spans="1:11" ht="17.25" customHeight="1">
      <c r="A58" s="75" t="s">
        <v>642</v>
      </c>
      <c r="B58" s="68" t="s">
        <v>150</v>
      </c>
      <c r="C58" s="9" t="s">
        <v>151</v>
      </c>
      <c r="D58" s="9" t="s">
        <v>597</v>
      </c>
      <c r="E58" s="15" t="s">
        <v>107</v>
      </c>
      <c r="F58" s="158">
        <v>7.7</v>
      </c>
      <c r="G58" s="158">
        <v>7.5</v>
      </c>
      <c r="H58" s="158"/>
      <c r="I58" s="16"/>
      <c r="J58" s="16"/>
      <c r="K58" s="129"/>
    </row>
    <row r="59" spans="1:11" ht="32.25" customHeight="1" hidden="1">
      <c r="A59" s="25" t="s">
        <v>643</v>
      </c>
      <c r="B59" s="68" t="s">
        <v>150</v>
      </c>
      <c r="C59" s="9" t="s">
        <v>151</v>
      </c>
      <c r="D59" s="9" t="s">
        <v>597</v>
      </c>
      <c r="E59" s="15" t="s">
        <v>641</v>
      </c>
      <c r="F59" s="158">
        <f>'Ведомственные расходы 2016-2017'!G60</f>
        <v>13.2</v>
      </c>
      <c r="G59" s="158">
        <f>'Ведомственные расходы 2016-2017'!H60</f>
        <v>9.7</v>
      </c>
      <c r="H59" s="160">
        <f>H66</f>
        <v>0</v>
      </c>
      <c r="I59" s="16"/>
      <c r="J59" s="16"/>
      <c r="K59" s="129"/>
    </row>
    <row r="60" spans="1:11" ht="33" customHeight="1">
      <c r="A60" s="148" t="s">
        <v>122</v>
      </c>
      <c r="B60" s="77" t="s">
        <v>151</v>
      </c>
      <c r="C60" s="55" t="s">
        <v>216</v>
      </c>
      <c r="D60" s="55"/>
      <c r="E60" s="248"/>
      <c r="F60" s="160">
        <f>F67+F61</f>
        <v>1</v>
      </c>
      <c r="G60" s="160">
        <f>G67+G61</f>
        <v>1</v>
      </c>
      <c r="H60" s="160"/>
      <c r="I60" s="16"/>
      <c r="J60" s="16"/>
      <c r="K60" s="129"/>
    </row>
    <row r="61" spans="1:11" ht="27" customHeight="1" hidden="1">
      <c r="A61" s="246" t="s">
        <v>604</v>
      </c>
      <c r="B61" s="211" t="s">
        <v>151</v>
      </c>
      <c r="C61" s="6" t="s">
        <v>190</v>
      </c>
      <c r="D61" s="6"/>
      <c r="E61" s="72"/>
      <c r="F61" s="157">
        <f aca="true" t="shared" si="11" ref="F61:G65">F62</f>
        <v>0</v>
      </c>
      <c r="G61" s="157">
        <f t="shared" si="11"/>
        <v>0</v>
      </c>
      <c r="H61" s="160"/>
      <c r="I61" s="16"/>
      <c r="J61" s="16"/>
      <c r="K61" s="129"/>
    </row>
    <row r="62" spans="1:11" ht="46.5" customHeight="1" hidden="1">
      <c r="A62" s="25" t="s">
        <v>476</v>
      </c>
      <c r="B62" s="68" t="s">
        <v>151</v>
      </c>
      <c r="C62" s="9" t="s">
        <v>190</v>
      </c>
      <c r="D62" s="9" t="s">
        <v>477</v>
      </c>
      <c r="E62" s="15"/>
      <c r="F62" s="158">
        <f t="shared" si="11"/>
        <v>0</v>
      </c>
      <c r="G62" s="158">
        <f t="shared" si="11"/>
        <v>0</v>
      </c>
      <c r="H62" s="160"/>
      <c r="I62" s="16"/>
      <c r="J62" s="16"/>
      <c r="K62" s="129"/>
    </row>
    <row r="63" spans="1:11" ht="90" customHeight="1" hidden="1">
      <c r="A63" s="25" t="s">
        <v>606</v>
      </c>
      <c r="B63" s="68" t="s">
        <v>151</v>
      </c>
      <c r="C63" s="9" t="s">
        <v>190</v>
      </c>
      <c r="D63" s="9" t="s">
        <v>605</v>
      </c>
      <c r="E63" s="15"/>
      <c r="F63" s="158">
        <f t="shared" si="11"/>
        <v>0</v>
      </c>
      <c r="G63" s="158">
        <f t="shared" si="11"/>
        <v>0</v>
      </c>
      <c r="H63" s="160"/>
      <c r="I63" s="16"/>
      <c r="J63" s="16"/>
      <c r="K63" s="129"/>
    </row>
    <row r="64" spans="1:11" ht="93.75" customHeight="1" hidden="1">
      <c r="A64" s="25" t="s">
        <v>608</v>
      </c>
      <c r="B64" s="68" t="s">
        <v>151</v>
      </c>
      <c r="C64" s="9" t="s">
        <v>190</v>
      </c>
      <c r="D64" s="9" t="s">
        <v>607</v>
      </c>
      <c r="E64" s="15"/>
      <c r="F64" s="158">
        <f t="shared" si="11"/>
        <v>0</v>
      </c>
      <c r="G64" s="158">
        <f t="shared" si="11"/>
        <v>0</v>
      </c>
      <c r="H64" s="160"/>
      <c r="I64" s="16"/>
      <c r="J64" s="16"/>
      <c r="K64" s="129"/>
    </row>
    <row r="65" spans="1:11" ht="18" customHeight="1" hidden="1">
      <c r="A65" s="75" t="s">
        <v>642</v>
      </c>
      <c r="B65" s="68" t="s">
        <v>151</v>
      </c>
      <c r="C65" s="9" t="s">
        <v>190</v>
      </c>
      <c r="D65" s="9" t="s">
        <v>607</v>
      </c>
      <c r="E65" s="15" t="s">
        <v>107</v>
      </c>
      <c r="F65" s="158">
        <f t="shared" si="11"/>
        <v>0</v>
      </c>
      <c r="G65" s="158">
        <f t="shared" si="11"/>
        <v>0</v>
      </c>
      <c r="H65" s="160"/>
      <c r="I65" s="16"/>
      <c r="J65" s="16"/>
      <c r="K65" s="129"/>
    </row>
    <row r="66" spans="1:11" ht="28.5" customHeight="1" hidden="1">
      <c r="A66" s="25" t="s">
        <v>643</v>
      </c>
      <c r="B66" s="68" t="s">
        <v>151</v>
      </c>
      <c r="C66" s="9" t="s">
        <v>190</v>
      </c>
      <c r="D66" s="9" t="s">
        <v>607</v>
      </c>
      <c r="E66" s="15" t="s">
        <v>641</v>
      </c>
      <c r="F66" s="158">
        <f>'Ведомственные расходы 2016-2017'!G67</f>
        <v>0</v>
      </c>
      <c r="G66" s="158">
        <f>'Ведомственные расходы 2016-2017'!H67</f>
        <v>0</v>
      </c>
      <c r="H66" s="158">
        <f>H67</f>
        <v>0</v>
      </c>
      <c r="I66" s="16"/>
      <c r="J66" s="16"/>
      <c r="K66" s="129"/>
    </row>
    <row r="67" spans="1:11" ht="19.5" customHeight="1">
      <c r="A67" s="233" t="s">
        <v>124</v>
      </c>
      <c r="B67" s="211" t="s">
        <v>151</v>
      </c>
      <c r="C67" s="6" t="s">
        <v>160</v>
      </c>
      <c r="D67" s="6"/>
      <c r="E67" s="72"/>
      <c r="F67" s="157">
        <f aca="true" t="shared" si="12" ref="F67:G71">F68</f>
        <v>1</v>
      </c>
      <c r="G67" s="157">
        <f t="shared" si="12"/>
        <v>1</v>
      </c>
      <c r="H67" s="158">
        <f>H68</f>
        <v>0</v>
      </c>
      <c r="I67" s="16"/>
      <c r="J67" s="16"/>
      <c r="K67" s="129"/>
    </row>
    <row r="68" spans="1:11" ht="47.25" customHeight="1">
      <c r="A68" s="25" t="s">
        <v>476</v>
      </c>
      <c r="B68" s="68" t="s">
        <v>151</v>
      </c>
      <c r="C68" s="9" t="s">
        <v>160</v>
      </c>
      <c r="D68" s="9" t="s">
        <v>477</v>
      </c>
      <c r="E68" s="15"/>
      <c r="F68" s="158">
        <f t="shared" si="12"/>
        <v>1</v>
      </c>
      <c r="G68" s="158">
        <f t="shared" si="12"/>
        <v>1</v>
      </c>
      <c r="H68" s="158">
        <f>H69</f>
        <v>0</v>
      </c>
      <c r="I68" s="16"/>
      <c r="J68" s="16"/>
      <c r="K68" s="129"/>
    </row>
    <row r="69" spans="1:11" ht="100.5" customHeight="1">
      <c r="A69" s="25" t="s">
        <v>369</v>
      </c>
      <c r="B69" s="68" t="s">
        <v>151</v>
      </c>
      <c r="C69" s="9" t="s">
        <v>160</v>
      </c>
      <c r="D69" s="9" t="s">
        <v>478</v>
      </c>
      <c r="E69" s="15"/>
      <c r="F69" s="158">
        <f t="shared" si="12"/>
        <v>1</v>
      </c>
      <c r="G69" s="158">
        <f t="shared" si="12"/>
        <v>1</v>
      </c>
      <c r="H69" s="158">
        <f>H70</f>
        <v>0</v>
      </c>
      <c r="I69" s="16"/>
      <c r="J69" s="16"/>
      <c r="K69" s="129"/>
    </row>
    <row r="70" spans="1:11" ht="98.25" customHeight="1">
      <c r="A70" s="25" t="s">
        <v>585</v>
      </c>
      <c r="B70" s="68" t="s">
        <v>151</v>
      </c>
      <c r="C70" s="9" t="s">
        <v>160</v>
      </c>
      <c r="D70" s="9" t="s">
        <v>479</v>
      </c>
      <c r="E70" s="15"/>
      <c r="F70" s="158">
        <f t="shared" si="12"/>
        <v>1</v>
      </c>
      <c r="G70" s="158">
        <f t="shared" si="12"/>
        <v>1</v>
      </c>
      <c r="H70" s="158">
        <f>H71</f>
        <v>0</v>
      </c>
      <c r="I70" s="16"/>
      <c r="J70" s="16"/>
      <c r="K70" s="129"/>
    </row>
    <row r="71" spans="1:11" ht="18.75" customHeight="1">
      <c r="A71" s="75" t="s">
        <v>642</v>
      </c>
      <c r="B71" s="68" t="s">
        <v>151</v>
      </c>
      <c r="C71" s="9" t="s">
        <v>160</v>
      </c>
      <c r="D71" s="9" t="s">
        <v>479</v>
      </c>
      <c r="E71" s="15" t="s">
        <v>107</v>
      </c>
      <c r="F71" s="158">
        <f t="shared" si="12"/>
        <v>1</v>
      </c>
      <c r="G71" s="158">
        <f t="shared" si="12"/>
        <v>1</v>
      </c>
      <c r="H71" s="158"/>
      <c r="I71" s="16"/>
      <c r="J71" s="16"/>
      <c r="K71" s="129"/>
    </row>
    <row r="72" spans="1:11" ht="30.75" customHeight="1" hidden="1">
      <c r="A72" s="25" t="s">
        <v>643</v>
      </c>
      <c r="B72" s="68" t="s">
        <v>151</v>
      </c>
      <c r="C72" s="9" t="s">
        <v>160</v>
      </c>
      <c r="D72" s="9" t="s">
        <v>479</v>
      </c>
      <c r="E72" s="15" t="s">
        <v>641</v>
      </c>
      <c r="F72" s="158">
        <f>'Ведомственные расходы 2016-2017'!G73</f>
        <v>1</v>
      </c>
      <c r="G72" s="158">
        <f>'Ведомственные расходы 2016-2017'!H73</f>
        <v>1</v>
      </c>
      <c r="H72" s="160">
        <f>H73+H81</f>
        <v>0</v>
      </c>
      <c r="I72" s="16"/>
      <c r="J72" s="16"/>
      <c r="K72" s="129"/>
    </row>
    <row r="73" spans="1:11" ht="22.5" customHeight="1">
      <c r="A73" s="147" t="s">
        <v>177</v>
      </c>
      <c r="B73" s="77" t="s">
        <v>152</v>
      </c>
      <c r="C73" s="55"/>
      <c r="D73" s="55"/>
      <c r="E73" s="248"/>
      <c r="F73" s="160">
        <f>F74+F92</f>
        <v>216.2</v>
      </c>
      <c r="G73" s="160">
        <f>G74+G92</f>
        <v>171.9</v>
      </c>
      <c r="H73" s="158">
        <f>H74</f>
        <v>0</v>
      </c>
      <c r="I73" s="16"/>
      <c r="J73" s="16"/>
      <c r="K73" s="129"/>
    </row>
    <row r="74" spans="1:11" ht="22.5" customHeight="1">
      <c r="A74" s="246" t="s">
        <v>361</v>
      </c>
      <c r="B74" s="211" t="s">
        <v>152</v>
      </c>
      <c r="C74" s="6" t="s">
        <v>190</v>
      </c>
      <c r="D74" s="6"/>
      <c r="E74" s="72"/>
      <c r="F74" s="157">
        <f>F75</f>
        <v>215.7</v>
      </c>
      <c r="G74" s="157">
        <f>G75</f>
        <v>171.4</v>
      </c>
      <c r="H74" s="158">
        <f>H75</f>
        <v>0</v>
      </c>
      <c r="I74" s="16"/>
      <c r="J74" s="16"/>
      <c r="K74" s="129"/>
    </row>
    <row r="75" spans="1:11" ht="52.5" customHeight="1">
      <c r="A75" s="25" t="s">
        <v>476</v>
      </c>
      <c r="B75" s="68" t="s">
        <v>152</v>
      </c>
      <c r="C75" s="9" t="s">
        <v>190</v>
      </c>
      <c r="D75" s="9" t="s">
        <v>477</v>
      </c>
      <c r="E75" s="15"/>
      <c r="F75" s="158">
        <f>F76</f>
        <v>215.7</v>
      </c>
      <c r="G75" s="158">
        <f>G76</f>
        <v>171.4</v>
      </c>
      <c r="H75" s="158">
        <f>H77+H79</f>
        <v>0</v>
      </c>
      <c r="I75" s="16"/>
      <c r="J75" s="16"/>
      <c r="K75" s="129"/>
    </row>
    <row r="76" spans="1:11" ht="81" customHeight="1">
      <c r="A76" s="25" t="s">
        <v>789</v>
      </c>
      <c r="B76" s="68" t="s">
        <v>152</v>
      </c>
      <c r="C76" s="9" t="s">
        <v>190</v>
      </c>
      <c r="D76" s="9" t="s">
        <v>371</v>
      </c>
      <c r="E76" s="15"/>
      <c r="F76" s="158">
        <f>F77+F82+F87</f>
        <v>215.7</v>
      </c>
      <c r="G76" s="158">
        <f>G77+G82+G87</f>
        <v>171.4</v>
      </c>
      <c r="H76" s="158">
        <f>H77</f>
        <v>0</v>
      </c>
      <c r="I76" s="16"/>
      <c r="J76" s="16"/>
      <c r="K76" s="129"/>
    </row>
    <row r="77" spans="1:11" ht="117" customHeight="1" hidden="1">
      <c r="A77" s="25" t="s">
        <v>632</v>
      </c>
      <c r="B77" s="68" t="s">
        <v>152</v>
      </c>
      <c r="C77" s="9" t="s">
        <v>190</v>
      </c>
      <c r="D77" s="9" t="s">
        <v>470</v>
      </c>
      <c r="E77" s="15"/>
      <c r="F77" s="158">
        <f>F78</f>
        <v>0</v>
      </c>
      <c r="G77" s="158">
        <f>G78</f>
        <v>0</v>
      </c>
      <c r="H77" s="158">
        <f>H78</f>
        <v>0</v>
      </c>
      <c r="I77" s="16"/>
      <c r="J77" s="16"/>
      <c r="K77" s="129"/>
    </row>
    <row r="78" spans="1:11" ht="25.5" customHeight="1" hidden="1">
      <c r="A78" s="75" t="s">
        <v>642</v>
      </c>
      <c r="B78" s="68" t="s">
        <v>152</v>
      </c>
      <c r="C78" s="9" t="s">
        <v>190</v>
      </c>
      <c r="D78" s="9" t="s">
        <v>470</v>
      </c>
      <c r="E78" s="15" t="s">
        <v>107</v>
      </c>
      <c r="F78" s="158">
        <f>F79</f>
        <v>0</v>
      </c>
      <c r="G78" s="158">
        <f>G79</f>
        <v>0</v>
      </c>
      <c r="H78" s="158"/>
      <c r="I78" s="16"/>
      <c r="J78" s="16"/>
      <c r="K78" s="129"/>
    </row>
    <row r="79" spans="1:11" ht="33" customHeight="1" hidden="1">
      <c r="A79" s="25" t="s">
        <v>643</v>
      </c>
      <c r="B79" s="68" t="s">
        <v>152</v>
      </c>
      <c r="C79" s="9" t="s">
        <v>190</v>
      </c>
      <c r="D79" s="9" t="s">
        <v>470</v>
      </c>
      <c r="E79" s="15" t="s">
        <v>641</v>
      </c>
      <c r="F79" s="158">
        <f>'Ведомственные расходы 2016-2017'!G80</f>
        <v>0</v>
      </c>
      <c r="G79" s="158">
        <f>'Ведомственные расходы 2016-2017'!H80</f>
        <v>0</v>
      </c>
      <c r="H79" s="158">
        <f>H80</f>
        <v>0</v>
      </c>
      <c r="I79" s="16"/>
      <c r="J79" s="16"/>
      <c r="K79" s="129"/>
    </row>
    <row r="80" spans="1:11" ht="41.25" customHeight="1" hidden="1">
      <c r="A80" s="25" t="s">
        <v>19</v>
      </c>
      <c r="B80" s="68" t="s">
        <v>152</v>
      </c>
      <c r="C80" s="9" t="s">
        <v>190</v>
      </c>
      <c r="D80" s="9" t="s">
        <v>470</v>
      </c>
      <c r="E80" s="15" t="s">
        <v>129</v>
      </c>
      <c r="F80" s="158">
        <f>F81</f>
        <v>0</v>
      </c>
      <c r="G80" s="158">
        <f>G81</f>
        <v>0</v>
      </c>
      <c r="H80" s="158"/>
      <c r="I80" s="16"/>
      <c r="J80" s="16"/>
      <c r="K80" s="129"/>
    </row>
    <row r="81" spans="1:11" ht="22.5" customHeight="1" hidden="1">
      <c r="A81" s="25" t="s">
        <v>128</v>
      </c>
      <c r="B81" s="68" t="s">
        <v>152</v>
      </c>
      <c r="C81" s="9" t="s">
        <v>190</v>
      </c>
      <c r="D81" s="9" t="s">
        <v>470</v>
      </c>
      <c r="E81" s="15" t="s">
        <v>18</v>
      </c>
      <c r="F81" s="158"/>
      <c r="G81" s="158"/>
      <c r="H81" s="158">
        <f>H83</f>
        <v>0</v>
      </c>
      <c r="I81" s="16"/>
      <c r="J81" s="16"/>
      <c r="K81" s="129"/>
    </row>
    <row r="82" spans="1:11" ht="119.25" customHeight="1">
      <c r="A82" s="25" t="s">
        <v>586</v>
      </c>
      <c r="B82" s="68" t="s">
        <v>152</v>
      </c>
      <c r="C82" s="9" t="s">
        <v>190</v>
      </c>
      <c r="D82" s="9" t="s">
        <v>471</v>
      </c>
      <c r="E82" s="15"/>
      <c r="F82" s="158">
        <f aca="true" t="shared" si="13" ref="F82:H83">F83</f>
        <v>215.7</v>
      </c>
      <c r="G82" s="158">
        <f t="shared" si="13"/>
        <v>171.4</v>
      </c>
      <c r="H82" s="158">
        <f t="shared" si="13"/>
        <v>0</v>
      </c>
      <c r="I82" s="16"/>
      <c r="J82" s="16"/>
      <c r="K82" s="129"/>
    </row>
    <row r="83" spans="1:11" ht="19.5" customHeight="1">
      <c r="A83" s="75" t="s">
        <v>642</v>
      </c>
      <c r="B83" s="68" t="s">
        <v>152</v>
      </c>
      <c r="C83" s="9" t="s">
        <v>190</v>
      </c>
      <c r="D83" s="9" t="s">
        <v>471</v>
      </c>
      <c r="E83" s="15" t="s">
        <v>107</v>
      </c>
      <c r="F83" s="158">
        <f>'Ведомственные расходы 2016-2017'!G84</f>
        <v>215.7</v>
      </c>
      <c r="G83" s="158">
        <f>'Ведомственные расходы 2016-2017'!H84</f>
        <v>171.4</v>
      </c>
      <c r="H83" s="158">
        <f t="shared" si="13"/>
        <v>0</v>
      </c>
      <c r="I83" s="16"/>
      <c r="J83" s="16"/>
      <c r="K83" s="129"/>
    </row>
    <row r="84" spans="1:11" ht="34.5" customHeight="1" hidden="1">
      <c r="A84" s="25" t="s">
        <v>643</v>
      </c>
      <c r="B84" s="68" t="s">
        <v>152</v>
      </c>
      <c r="C84" s="9" t="s">
        <v>190</v>
      </c>
      <c r="D84" s="9" t="s">
        <v>471</v>
      </c>
      <c r="E84" s="15" t="s">
        <v>641</v>
      </c>
      <c r="F84" s="158">
        <f>'Ведомственные расходы 2016-2017'!G85</f>
        <v>0</v>
      </c>
      <c r="G84" s="158">
        <f>'Ведомственные расходы 2016-2017'!H85</f>
        <v>0</v>
      </c>
      <c r="H84" s="158">
        <f>H85</f>
        <v>0</v>
      </c>
      <c r="I84" s="16"/>
      <c r="J84" s="16"/>
      <c r="K84" s="129"/>
    </row>
    <row r="85" spans="1:11" ht="38.25" customHeight="1" hidden="1">
      <c r="A85" s="25" t="s">
        <v>19</v>
      </c>
      <c r="B85" s="68" t="s">
        <v>152</v>
      </c>
      <c r="C85" s="9" t="s">
        <v>190</v>
      </c>
      <c r="D85" s="9" t="s">
        <v>471</v>
      </c>
      <c r="E85" s="15" t="s">
        <v>129</v>
      </c>
      <c r="F85" s="158">
        <f>F86</f>
        <v>0</v>
      </c>
      <c r="G85" s="158">
        <f>G86</f>
        <v>0</v>
      </c>
      <c r="H85" s="158">
        <f>H86</f>
        <v>0</v>
      </c>
      <c r="I85" s="16"/>
      <c r="J85" s="16"/>
      <c r="K85" s="129"/>
    </row>
    <row r="86" spans="1:11" ht="21.75" customHeight="1" hidden="1">
      <c r="A86" s="25" t="s">
        <v>128</v>
      </c>
      <c r="B86" s="68" t="s">
        <v>152</v>
      </c>
      <c r="C86" s="9" t="s">
        <v>190</v>
      </c>
      <c r="D86" s="9" t="s">
        <v>471</v>
      </c>
      <c r="E86" s="15" t="s">
        <v>18</v>
      </c>
      <c r="F86" s="158"/>
      <c r="G86" s="158"/>
      <c r="H86" s="158"/>
      <c r="I86" s="16"/>
      <c r="J86" s="16"/>
      <c r="K86" s="129"/>
    </row>
    <row r="87" spans="1:11" ht="114.75" customHeight="1" hidden="1">
      <c r="A87" s="25" t="s">
        <v>634</v>
      </c>
      <c r="B87" s="68" t="s">
        <v>152</v>
      </c>
      <c r="C87" s="9" t="s">
        <v>190</v>
      </c>
      <c r="D87" s="9" t="s">
        <v>635</v>
      </c>
      <c r="E87" s="15"/>
      <c r="F87" s="158">
        <f>F88</f>
        <v>0</v>
      </c>
      <c r="G87" s="158">
        <f>G88</f>
        <v>0</v>
      </c>
      <c r="H87" s="160">
        <f>H88+H106+H131</f>
        <v>0</v>
      </c>
      <c r="I87" s="16"/>
      <c r="J87" s="16"/>
      <c r="K87" s="129"/>
    </row>
    <row r="88" spans="1:11" ht="27" customHeight="1" hidden="1">
      <c r="A88" s="75" t="s">
        <v>642</v>
      </c>
      <c r="B88" s="68" t="s">
        <v>152</v>
      </c>
      <c r="C88" s="9" t="s">
        <v>190</v>
      </c>
      <c r="D88" s="9" t="s">
        <v>635</v>
      </c>
      <c r="E88" s="15" t="s">
        <v>107</v>
      </c>
      <c r="F88" s="158">
        <f>F89</f>
        <v>0</v>
      </c>
      <c r="G88" s="158">
        <f>G89</f>
        <v>0</v>
      </c>
      <c r="H88" s="159">
        <f>H89</f>
        <v>0</v>
      </c>
      <c r="I88" s="16"/>
      <c r="J88" s="16"/>
      <c r="K88" s="129"/>
    </row>
    <row r="89" spans="1:11" ht="37.5" customHeight="1" hidden="1">
      <c r="A89" s="25" t="s">
        <v>643</v>
      </c>
      <c r="B89" s="68" t="s">
        <v>152</v>
      </c>
      <c r="C89" s="9" t="s">
        <v>190</v>
      </c>
      <c r="D89" s="9" t="s">
        <v>635</v>
      </c>
      <c r="E89" s="15" t="s">
        <v>641</v>
      </c>
      <c r="F89" s="158">
        <f>'Ведомственные расходы 2016-2017'!G90</f>
        <v>0</v>
      </c>
      <c r="G89" s="158">
        <f>'Ведомственные расходы 2016-2017'!H90</f>
        <v>0</v>
      </c>
      <c r="H89" s="158">
        <f>H90</f>
        <v>0</v>
      </c>
      <c r="I89" s="16"/>
      <c r="J89" s="16"/>
      <c r="K89" s="129"/>
    </row>
    <row r="90" spans="1:11" ht="36.75" customHeight="1" hidden="1">
      <c r="A90" s="25" t="s">
        <v>19</v>
      </c>
      <c r="B90" s="68" t="s">
        <v>152</v>
      </c>
      <c r="C90" s="9" t="s">
        <v>190</v>
      </c>
      <c r="D90" s="9" t="s">
        <v>635</v>
      </c>
      <c r="E90" s="15" t="s">
        <v>129</v>
      </c>
      <c r="F90" s="158">
        <f>F91</f>
        <v>0</v>
      </c>
      <c r="G90" s="158">
        <f>G91</f>
        <v>0</v>
      </c>
      <c r="H90" s="158">
        <f>H91+H96+H101</f>
        <v>0</v>
      </c>
      <c r="I90" s="16"/>
      <c r="J90" s="16"/>
      <c r="K90" s="129"/>
    </row>
    <row r="91" spans="1:11" ht="24.75" customHeight="1" hidden="1">
      <c r="A91" s="25" t="s">
        <v>128</v>
      </c>
      <c r="B91" s="68" t="s">
        <v>152</v>
      </c>
      <c r="C91" s="9" t="s">
        <v>190</v>
      </c>
      <c r="D91" s="9" t="s">
        <v>635</v>
      </c>
      <c r="E91" s="15" t="s">
        <v>18</v>
      </c>
      <c r="F91" s="158"/>
      <c r="G91" s="158"/>
      <c r="H91" s="158">
        <f>H92+H94</f>
        <v>0</v>
      </c>
      <c r="I91" s="16"/>
      <c r="J91" s="16"/>
      <c r="K91" s="129"/>
    </row>
    <row r="92" spans="1:11" ht="26.25" customHeight="1">
      <c r="A92" s="244" t="s">
        <v>121</v>
      </c>
      <c r="B92" s="245" t="s">
        <v>152</v>
      </c>
      <c r="C92" s="6" t="s">
        <v>105</v>
      </c>
      <c r="D92" s="6"/>
      <c r="E92" s="72"/>
      <c r="F92" s="157">
        <f>F94</f>
        <v>0.5</v>
      </c>
      <c r="G92" s="157">
        <f>G94</f>
        <v>0.5</v>
      </c>
      <c r="H92" s="158">
        <f>H93</f>
        <v>0</v>
      </c>
      <c r="I92" s="16"/>
      <c r="J92" s="16"/>
      <c r="K92" s="129"/>
    </row>
    <row r="93" spans="1:11" ht="52.5" customHeight="1">
      <c r="A93" s="213" t="s">
        <v>476</v>
      </c>
      <c r="B93" s="236" t="s">
        <v>152</v>
      </c>
      <c r="C93" s="9" t="s">
        <v>105</v>
      </c>
      <c r="D93" s="9" t="s">
        <v>477</v>
      </c>
      <c r="E93" s="15"/>
      <c r="F93" s="158">
        <f aca="true" t="shared" si="14" ref="F93:G96">F94</f>
        <v>0.5</v>
      </c>
      <c r="G93" s="158">
        <f t="shared" si="14"/>
        <v>0.5</v>
      </c>
      <c r="H93" s="158"/>
      <c r="I93" s="16"/>
      <c r="J93" s="16"/>
      <c r="K93" s="129"/>
    </row>
    <row r="94" spans="1:11" ht="91.5" customHeight="1">
      <c r="A94" s="25" t="s">
        <v>469</v>
      </c>
      <c r="B94" s="236" t="s">
        <v>152</v>
      </c>
      <c r="C94" s="9" t="s">
        <v>105</v>
      </c>
      <c r="D94" s="9" t="s">
        <v>609</v>
      </c>
      <c r="E94" s="15"/>
      <c r="F94" s="158">
        <f>F95</f>
        <v>0.5</v>
      </c>
      <c r="G94" s="158">
        <f>G95</f>
        <v>0.5</v>
      </c>
      <c r="H94" s="158">
        <f>H95</f>
        <v>0</v>
      </c>
      <c r="I94" s="16"/>
      <c r="J94" s="16"/>
      <c r="K94" s="129"/>
    </row>
    <row r="95" spans="1:11" ht="94.5" customHeight="1">
      <c r="A95" s="25" t="s">
        <v>588</v>
      </c>
      <c r="B95" s="236" t="s">
        <v>152</v>
      </c>
      <c r="C95" s="9" t="s">
        <v>105</v>
      </c>
      <c r="D95" s="9" t="s">
        <v>360</v>
      </c>
      <c r="E95" s="15"/>
      <c r="F95" s="158">
        <f t="shared" si="14"/>
        <v>0.5</v>
      </c>
      <c r="G95" s="158">
        <f t="shared" si="14"/>
        <v>0.5</v>
      </c>
      <c r="H95" s="158"/>
      <c r="I95" s="16"/>
      <c r="J95" s="16"/>
      <c r="K95" s="129"/>
    </row>
    <row r="96" spans="1:11" ht="19.5" customHeight="1">
      <c r="A96" s="225" t="s">
        <v>642</v>
      </c>
      <c r="B96" s="236" t="s">
        <v>152</v>
      </c>
      <c r="C96" s="9" t="s">
        <v>105</v>
      </c>
      <c r="D96" s="9" t="s">
        <v>360</v>
      </c>
      <c r="E96" s="15" t="s">
        <v>107</v>
      </c>
      <c r="F96" s="158">
        <f t="shared" si="14"/>
        <v>0.5</v>
      </c>
      <c r="G96" s="158">
        <f t="shared" si="14"/>
        <v>0.5</v>
      </c>
      <c r="H96" s="158">
        <f>H97+H99</f>
        <v>0</v>
      </c>
      <c r="I96" s="16"/>
      <c r="J96" s="16"/>
      <c r="K96" s="129"/>
    </row>
    <row r="97" spans="1:11" ht="27.75" customHeight="1" hidden="1">
      <c r="A97" s="213" t="s">
        <v>643</v>
      </c>
      <c r="B97" s="236" t="s">
        <v>152</v>
      </c>
      <c r="C97" s="9" t="s">
        <v>105</v>
      </c>
      <c r="D97" s="9" t="s">
        <v>360</v>
      </c>
      <c r="E97" s="15" t="s">
        <v>641</v>
      </c>
      <c r="F97" s="158">
        <f>'Ведомственные расходы 2016-2017'!G98</f>
        <v>0.5</v>
      </c>
      <c r="G97" s="158">
        <f>'Ведомственные расходы 2016-2017'!H98</f>
        <v>0.5</v>
      </c>
      <c r="H97" s="158">
        <f>H98</f>
        <v>0</v>
      </c>
      <c r="I97" s="16"/>
      <c r="J97" s="16"/>
      <c r="K97" s="129"/>
    </row>
    <row r="98" spans="1:11" ht="21" customHeight="1">
      <c r="A98" s="73" t="s">
        <v>161</v>
      </c>
      <c r="B98" s="55" t="s">
        <v>149</v>
      </c>
      <c r="C98" s="55"/>
      <c r="D98" s="55"/>
      <c r="E98" s="55"/>
      <c r="F98" s="160">
        <f>F99+F118+F143</f>
        <v>95</v>
      </c>
      <c r="G98" s="160">
        <f>G99+G118+G143</f>
        <v>91</v>
      </c>
      <c r="H98" s="158"/>
      <c r="I98" s="16"/>
      <c r="J98" s="16"/>
      <c r="K98" s="129"/>
    </row>
    <row r="99" spans="1:11" ht="35.25" customHeight="1" hidden="1">
      <c r="A99" s="219" t="s">
        <v>153</v>
      </c>
      <c r="B99" s="221" t="s">
        <v>149</v>
      </c>
      <c r="C99" s="221" t="s">
        <v>147</v>
      </c>
      <c r="D99" s="221"/>
      <c r="E99" s="221"/>
      <c r="F99" s="222">
        <f>F100</f>
        <v>0</v>
      </c>
      <c r="G99" s="222">
        <f>G100</f>
        <v>0</v>
      </c>
      <c r="H99" s="158">
        <f>H100</f>
        <v>0</v>
      </c>
      <c r="I99" s="16"/>
      <c r="J99" s="16"/>
      <c r="K99" s="129"/>
    </row>
    <row r="100" spans="1:11" ht="22.5" customHeight="1" hidden="1">
      <c r="A100" s="223" t="s">
        <v>15</v>
      </c>
      <c r="B100" s="215" t="s">
        <v>149</v>
      </c>
      <c r="C100" s="215" t="s">
        <v>147</v>
      </c>
      <c r="D100" s="215" t="s">
        <v>644</v>
      </c>
      <c r="E100" s="215"/>
      <c r="F100" s="216">
        <f>F101</f>
        <v>0</v>
      </c>
      <c r="G100" s="216">
        <f>G101</f>
        <v>0</v>
      </c>
      <c r="H100" s="158"/>
      <c r="I100" s="16"/>
      <c r="J100" s="16"/>
      <c r="K100" s="129"/>
    </row>
    <row r="101" spans="1:11" ht="24" customHeight="1" hidden="1">
      <c r="A101" s="214" t="s">
        <v>16</v>
      </c>
      <c r="B101" s="215" t="s">
        <v>149</v>
      </c>
      <c r="C101" s="215" t="s">
        <v>147</v>
      </c>
      <c r="D101" s="215" t="s">
        <v>20</v>
      </c>
      <c r="E101" s="215"/>
      <c r="F101" s="216">
        <f>F103+F108+F113</f>
        <v>0</v>
      </c>
      <c r="G101" s="216">
        <f>G103+G108+G113</f>
        <v>0</v>
      </c>
      <c r="H101" s="158">
        <f>H102+H104</f>
        <v>0</v>
      </c>
      <c r="I101" s="16"/>
      <c r="J101" s="16"/>
      <c r="K101" s="129"/>
    </row>
    <row r="102" spans="1:11" ht="22.5" customHeight="1" hidden="1">
      <c r="A102" s="217" t="s">
        <v>113</v>
      </c>
      <c r="B102" s="215" t="s">
        <v>149</v>
      </c>
      <c r="C102" s="215" t="s">
        <v>147</v>
      </c>
      <c r="D102" s="215" t="s">
        <v>206</v>
      </c>
      <c r="E102" s="215" t="s">
        <v>107</v>
      </c>
      <c r="F102" s="216">
        <f>F103</f>
        <v>0</v>
      </c>
      <c r="G102" s="216">
        <f>G103</f>
        <v>0</v>
      </c>
      <c r="H102" s="158">
        <f>H103</f>
        <v>0</v>
      </c>
      <c r="I102" s="16"/>
      <c r="J102" s="16"/>
      <c r="K102" s="129"/>
    </row>
    <row r="103" spans="1:11" ht="34.5" customHeight="1" hidden="1">
      <c r="A103" s="217" t="s">
        <v>22</v>
      </c>
      <c r="B103" s="215" t="s">
        <v>149</v>
      </c>
      <c r="C103" s="215" t="s">
        <v>147</v>
      </c>
      <c r="D103" s="215" t="s">
        <v>21</v>
      </c>
      <c r="E103" s="215"/>
      <c r="F103" s="216">
        <f>F104+F106</f>
        <v>0</v>
      </c>
      <c r="G103" s="216">
        <f>G104+G106</f>
        <v>0</v>
      </c>
      <c r="H103" s="158"/>
      <c r="I103" s="16"/>
      <c r="J103" s="16"/>
      <c r="K103" s="129"/>
    </row>
    <row r="104" spans="1:11" ht="37.5" customHeight="1" hidden="1">
      <c r="A104" s="217" t="s">
        <v>642</v>
      </c>
      <c r="B104" s="215" t="s">
        <v>149</v>
      </c>
      <c r="C104" s="215" t="s">
        <v>147</v>
      </c>
      <c r="D104" s="215" t="s">
        <v>21</v>
      </c>
      <c r="E104" s="215" t="s">
        <v>107</v>
      </c>
      <c r="F104" s="216">
        <f>F105</f>
        <v>0</v>
      </c>
      <c r="G104" s="216">
        <f>G105</f>
        <v>0</v>
      </c>
      <c r="H104" s="158">
        <f>H105</f>
        <v>0</v>
      </c>
      <c r="I104" s="16"/>
      <c r="J104" s="16"/>
      <c r="K104" s="129"/>
    </row>
    <row r="105" spans="1:11" ht="16.5" customHeight="1" hidden="1">
      <c r="A105" s="214" t="s">
        <v>643</v>
      </c>
      <c r="B105" s="215" t="s">
        <v>149</v>
      </c>
      <c r="C105" s="215" t="s">
        <v>147</v>
      </c>
      <c r="D105" s="215" t="s">
        <v>21</v>
      </c>
      <c r="E105" s="215" t="s">
        <v>641</v>
      </c>
      <c r="F105" s="216"/>
      <c r="G105" s="216"/>
      <c r="H105" s="158"/>
      <c r="I105" s="16"/>
      <c r="J105" s="16"/>
      <c r="K105" s="129"/>
    </row>
    <row r="106" spans="1:11" ht="22.5" customHeight="1" hidden="1">
      <c r="A106" s="214" t="s">
        <v>19</v>
      </c>
      <c r="B106" s="215" t="s">
        <v>149</v>
      </c>
      <c r="C106" s="215" t="s">
        <v>147</v>
      </c>
      <c r="D106" s="215" t="s">
        <v>21</v>
      </c>
      <c r="E106" s="215" t="s">
        <v>129</v>
      </c>
      <c r="F106" s="216">
        <f>F107</f>
        <v>0</v>
      </c>
      <c r="G106" s="216">
        <f>G107</f>
        <v>0</v>
      </c>
      <c r="H106" s="159">
        <f>H107+H124</f>
        <v>0</v>
      </c>
      <c r="I106" s="16"/>
      <c r="J106" s="16"/>
      <c r="K106" s="129"/>
    </row>
    <row r="107" spans="1:11" ht="24.75" customHeight="1" hidden="1">
      <c r="A107" s="214" t="s">
        <v>128</v>
      </c>
      <c r="B107" s="215" t="s">
        <v>149</v>
      </c>
      <c r="C107" s="215" t="s">
        <v>147</v>
      </c>
      <c r="D107" s="215" t="s">
        <v>21</v>
      </c>
      <c r="E107" s="215" t="s">
        <v>18</v>
      </c>
      <c r="F107" s="216"/>
      <c r="G107" s="216"/>
      <c r="H107" s="158">
        <f>H108</f>
        <v>0</v>
      </c>
      <c r="I107" s="16"/>
      <c r="J107" s="16"/>
      <c r="K107" s="129"/>
    </row>
    <row r="108" spans="1:11" ht="33.75" customHeight="1" hidden="1">
      <c r="A108" s="214" t="s">
        <v>24</v>
      </c>
      <c r="B108" s="215" t="s">
        <v>149</v>
      </c>
      <c r="C108" s="215" t="s">
        <v>147</v>
      </c>
      <c r="D108" s="215" t="s">
        <v>23</v>
      </c>
      <c r="E108" s="215"/>
      <c r="F108" s="216">
        <f>F109+F111</f>
        <v>0</v>
      </c>
      <c r="G108" s="216">
        <f>G109+G111</f>
        <v>0</v>
      </c>
      <c r="H108" s="158">
        <f>H109</f>
        <v>0</v>
      </c>
      <c r="I108" s="16"/>
      <c r="J108" s="16"/>
      <c r="K108" s="129"/>
    </row>
    <row r="109" spans="1:10" ht="24" customHeight="1" hidden="1">
      <c r="A109" s="217" t="s">
        <v>642</v>
      </c>
      <c r="B109" s="215" t="s">
        <v>149</v>
      </c>
      <c r="C109" s="215" t="s">
        <v>147</v>
      </c>
      <c r="D109" s="215" t="s">
        <v>23</v>
      </c>
      <c r="E109" s="215" t="s">
        <v>107</v>
      </c>
      <c r="F109" s="216">
        <f>F110</f>
        <v>0</v>
      </c>
      <c r="G109" s="216">
        <f>G110</f>
        <v>0</v>
      </c>
      <c r="H109" s="158">
        <f>H110+H112</f>
        <v>0</v>
      </c>
      <c r="I109" s="50"/>
      <c r="J109" s="50"/>
    </row>
    <row r="110" spans="1:10" ht="16.5" customHeight="1" hidden="1">
      <c r="A110" s="214" t="s">
        <v>643</v>
      </c>
      <c r="B110" s="215" t="s">
        <v>149</v>
      </c>
      <c r="C110" s="215" t="s">
        <v>147</v>
      </c>
      <c r="D110" s="215" t="s">
        <v>23</v>
      </c>
      <c r="E110" s="215" t="s">
        <v>641</v>
      </c>
      <c r="F110" s="216"/>
      <c r="G110" s="216"/>
      <c r="H110" s="158">
        <f>H111</f>
        <v>0</v>
      </c>
      <c r="I110" s="12"/>
      <c r="J110" s="12"/>
    </row>
    <row r="111" spans="1:10" ht="33" customHeight="1" hidden="1">
      <c r="A111" s="214" t="s">
        <v>19</v>
      </c>
      <c r="B111" s="215" t="s">
        <v>149</v>
      </c>
      <c r="C111" s="215" t="s">
        <v>147</v>
      </c>
      <c r="D111" s="215" t="s">
        <v>23</v>
      </c>
      <c r="E111" s="215" t="s">
        <v>129</v>
      </c>
      <c r="F111" s="216">
        <f>F112</f>
        <v>0</v>
      </c>
      <c r="G111" s="216">
        <f>G112</f>
        <v>0</v>
      </c>
      <c r="H111" s="158"/>
      <c r="I111" s="12"/>
      <c r="J111" s="12"/>
    </row>
    <row r="112" spans="1:10" ht="38.25" customHeight="1" hidden="1">
      <c r="A112" s="214" t="s">
        <v>128</v>
      </c>
      <c r="B112" s="215" t="s">
        <v>149</v>
      </c>
      <c r="C112" s="215" t="s">
        <v>147</v>
      </c>
      <c r="D112" s="215" t="s">
        <v>23</v>
      </c>
      <c r="E112" s="215" t="s">
        <v>18</v>
      </c>
      <c r="F112" s="216"/>
      <c r="G112" s="216"/>
      <c r="H112" s="158">
        <f>H113</f>
        <v>0</v>
      </c>
      <c r="I112" s="12"/>
      <c r="J112" s="12"/>
    </row>
    <row r="113" spans="1:10" ht="23.25" customHeight="1" hidden="1">
      <c r="A113" s="214" t="s">
        <v>17</v>
      </c>
      <c r="B113" s="215" t="s">
        <v>149</v>
      </c>
      <c r="C113" s="215" t="s">
        <v>147</v>
      </c>
      <c r="D113" s="215" t="s">
        <v>25</v>
      </c>
      <c r="E113" s="215"/>
      <c r="F113" s="216">
        <f>F114+F116</f>
        <v>0</v>
      </c>
      <c r="G113" s="216">
        <f>G114+G116</f>
        <v>0</v>
      </c>
      <c r="H113" s="158"/>
      <c r="I113" s="12"/>
      <c r="J113" s="12"/>
    </row>
    <row r="114" spans="1:10" ht="18.75" customHeight="1" hidden="1">
      <c r="A114" s="217" t="s">
        <v>642</v>
      </c>
      <c r="B114" s="215" t="s">
        <v>149</v>
      </c>
      <c r="C114" s="215" t="s">
        <v>147</v>
      </c>
      <c r="D114" s="215" t="s">
        <v>25</v>
      </c>
      <c r="E114" s="215" t="s">
        <v>107</v>
      </c>
      <c r="F114" s="216">
        <f>F115</f>
        <v>0</v>
      </c>
      <c r="G114" s="216">
        <f>G115</f>
        <v>0</v>
      </c>
      <c r="H114" s="158">
        <f>H115+H117</f>
        <v>0</v>
      </c>
      <c r="I114" s="10"/>
      <c r="J114" s="53">
        <v>4067.7</v>
      </c>
    </row>
    <row r="115" spans="1:10" ht="15.75" customHeight="1" hidden="1">
      <c r="A115" s="214" t="s">
        <v>643</v>
      </c>
      <c r="B115" s="215" t="s">
        <v>149</v>
      </c>
      <c r="C115" s="215" t="s">
        <v>147</v>
      </c>
      <c r="D115" s="215" t="s">
        <v>25</v>
      </c>
      <c r="E115" s="215" t="s">
        <v>641</v>
      </c>
      <c r="F115" s="216"/>
      <c r="G115" s="216"/>
      <c r="H115" s="158">
        <f>H116</f>
        <v>0</v>
      </c>
      <c r="I115" s="11"/>
      <c r="J115" s="11"/>
    </row>
    <row r="116" spans="1:10" ht="36.75" customHeight="1" hidden="1">
      <c r="A116" s="214" t="s">
        <v>19</v>
      </c>
      <c r="B116" s="215" t="s">
        <v>149</v>
      </c>
      <c r="C116" s="215" t="s">
        <v>147</v>
      </c>
      <c r="D116" s="215" t="s">
        <v>25</v>
      </c>
      <c r="E116" s="215" t="s">
        <v>129</v>
      </c>
      <c r="F116" s="216">
        <f>F117</f>
        <v>0</v>
      </c>
      <c r="G116" s="216">
        <f>G117</f>
        <v>0</v>
      </c>
      <c r="H116" s="158"/>
      <c r="I116" s="11"/>
      <c r="J116" s="11"/>
    </row>
    <row r="117" spans="1:10" ht="34.5" customHeight="1" hidden="1">
      <c r="A117" s="214" t="s">
        <v>128</v>
      </c>
      <c r="B117" s="215" t="s">
        <v>149</v>
      </c>
      <c r="C117" s="215" t="s">
        <v>147</v>
      </c>
      <c r="D117" s="215" t="s">
        <v>25</v>
      </c>
      <c r="E117" s="215" t="s">
        <v>18</v>
      </c>
      <c r="F117" s="216"/>
      <c r="G117" s="216"/>
      <c r="H117" s="158">
        <f>H118</f>
        <v>0</v>
      </c>
      <c r="I117" s="11"/>
      <c r="J117" s="11"/>
    </row>
    <row r="118" spans="1:10" ht="23.25" customHeight="1" hidden="1">
      <c r="A118" s="22" t="s">
        <v>154</v>
      </c>
      <c r="B118" s="24" t="s">
        <v>149</v>
      </c>
      <c r="C118" s="24" t="s">
        <v>150</v>
      </c>
      <c r="D118" s="24"/>
      <c r="E118" s="24"/>
      <c r="F118" s="159">
        <f>F119+F136</f>
        <v>0</v>
      </c>
      <c r="G118" s="159">
        <f>G119+G136</f>
        <v>0</v>
      </c>
      <c r="H118" s="158"/>
      <c r="I118" s="11"/>
      <c r="J118" s="11"/>
    </row>
    <row r="119" spans="1:10" ht="51" customHeight="1" hidden="1">
      <c r="A119" s="25" t="s">
        <v>476</v>
      </c>
      <c r="B119" s="9" t="s">
        <v>149</v>
      </c>
      <c r="C119" s="9" t="s">
        <v>150</v>
      </c>
      <c r="D119" s="9" t="s">
        <v>477</v>
      </c>
      <c r="E119" s="9"/>
      <c r="F119" s="158">
        <f>F120</f>
        <v>0</v>
      </c>
      <c r="G119" s="158">
        <f>G120</f>
        <v>0</v>
      </c>
      <c r="H119" s="158">
        <f>H120+H122</f>
        <v>0</v>
      </c>
      <c r="I119" s="11"/>
      <c r="J119" s="11"/>
    </row>
    <row r="120" spans="1:10" ht="99" customHeight="1" hidden="1">
      <c r="A120" s="25" t="s">
        <v>563</v>
      </c>
      <c r="B120" s="9" t="s">
        <v>149</v>
      </c>
      <c r="C120" s="9" t="s">
        <v>150</v>
      </c>
      <c r="D120" s="9" t="s">
        <v>561</v>
      </c>
      <c r="E120" s="9"/>
      <c r="F120" s="158">
        <f>F121</f>
        <v>0</v>
      </c>
      <c r="G120" s="158">
        <f>G121</f>
        <v>0</v>
      </c>
      <c r="H120" s="158">
        <f>H121</f>
        <v>0</v>
      </c>
      <c r="I120" s="11"/>
      <c r="J120" s="11"/>
    </row>
    <row r="121" spans="1:10" ht="15.75" customHeight="1" hidden="1">
      <c r="A121" s="75" t="s">
        <v>27</v>
      </c>
      <c r="B121" s="9" t="s">
        <v>149</v>
      </c>
      <c r="C121" s="9" t="s">
        <v>150</v>
      </c>
      <c r="D121" s="9" t="s">
        <v>561</v>
      </c>
      <c r="E121" s="9"/>
      <c r="F121" s="158">
        <f>F131</f>
        <v>0</v>
      </c>
      <c r="G121" s="158">
        <f>G131</f>
        <v>0</v>
      </c>
      <c r="H121" s="158"/>
      <c r="I121" s="11"/>
      <c r="J121" s="11"/>
    </row>
    <row r="122" spans="1:10" ht="32.25" customHeight="1" hidden="1">
      <c r="A122" s="217" t="s">
        <v>642</v>
      </c>
      <c r="B122" s="215" t="s">
        <v>149</v>
      </c>
      <c r="C122" s="215" t="s">
        <v>150</v>
      </c>
      <c r="D122" s="215" t="s">
        <v>26</v>
      </c>
      <c r="E122" s="215" t="s">
        <v>107</v>
      </c>
      <c r="F122" s="216">
        <f>F123</f>
        <v>0</v>
      </c>
      <c r="G122" s="216">
        <f>G123</f>
        <v>0</v>
      </c>
      <c r="H122" s="158">
        <f>H123</f>
        <v>0</v>
      </c>
      <c r="I122" s="12"/>
      <c r="J122" s="12"/>
    </row>
    <row r="123" spans="1:10" ht="18.75" customHeight="1" hidden="1">
      <c r="A123" s="214" t="s">
        <v>643</v>
      </c>
      <c r="B123" s="215" t="s">
        <v>149</v>
      </c>
      <c r="C123" s="215" t="s">
        <v>150</v>
      </c>
      <c r="D123" s="215" t="s">
        <v>26</v>
      </c>
      <c r="E123" s="215" t="s">
        <v>641</v>
      </c>
      <c r="F123" s="216"/>
      <c r="G123" s="216"/>
      <c r="H123" s="158"/>
      <c r="I123" s="12"/>
      <c r="J123" s="12"/>
    </row>
    <row r="124" spans="1:10" ht="36" customHeight="1" hidden="1">
      <c r="A124" s="214" t="s">
        <v>19</v>
      </c>
      <c r="B124" s="215" t="s">
        <v>149</v>
      </c>
      <c r="C124" s="215" t="s">
        <v>150</v>
      </c>
      <c r="D124" s="215" t="s">
        <v>26</v>
      </c>
      <c r="E124" s="215" t="s">
        <v>129</v>
      </c>
      <c r="F124" s="216">
        <f>F125</f>
        <v>0</v>
      </c>
      <c r="G124" s="216">
        <f>G125</f>
        <v>0</v>
      </c>
      <c r="H124" s="162">
        <f>H125</f>
        <v>0</v>
      </c>
      <c r="I124" s="7"/>
      <c r="J124" s="7"/>
    </row>
    <row r="125" spans="1:10" ht="33.75" customHeight="1" hidden="1">
      <c r="A125" s="214" t="s">
        <v>128</v>
      </c>
      <c r="B125" s="215" t="s">
        <v>149</v>
      </c>
      <c r="C125" s="215" t="s">
        <v>150</v>
      </c>
      <c r="D125" s="215" t="s">
        <v>26</v>
      </c>
      <c r="E125" s="215" t="s">
        <v>18</v>
      </c>
      <c r="F125" s="216"/>
      <c r="G125" s="216"/>
      <c r="H125" s="158">
        <f>H126</f>
        <v>0</v>
      </c>
      <c r="I125" s="7"/>
      <c r="J125" s="7"/>
    </row>
    <row r="126" spans="1:10" ht="24.75" customHeight="1" hidden="1">
      <c r="A126" s="217" t="s">
        <v>29</v>
      </c>
      <c r="B126" s="215" t="s">
        <v>149</v>
      </c>
      <c r="C126" s="215" t="s">
        <v>150</v>
      </c>
      <c r="D126" s="215" t="s">
        <v>28</v>
      </c>
      <c r="E126" s="215"/>
      <c r="F126" s="216">
        <f>F127+F129</f>
        <v>0</v>
      </c>
      <c r="G126" s="216">
        <f>G127+G129</f>
        <v>0</v>
      </c>
      <c r="H126" s="158">
        <f>H127+H129</f>
        <v>0</v>
      </c>
      <c r="I126" s="7"/>
      <c r="J126" s="7"/>
    </row>
    <row r="127" spans="1:10" ht="23.25" customHeight="1" hidden="1">
      <c r="A127" s="217" t="s">
        <v>642</v>
      </c>
      <c r="B127" s="215" t="s">
        <v>149</v>
      </c>
      <c r="C127" s="215" t="s">
        <v>150</v>
      </c>
      <c r="D127" s="215" t="s">
        <v>28</v>
      </c>
      <c r="E127" s="215" t="s">
        <v>107</v>
      </c>
      <c r="F127" s="216">
        <f>F128</f>
        <v>0</v>
      </c>
      <c r="G127" s="216">
        <f>G128</f>
        <v>0</v>
      </c>
      <c r="H127" s="158">
        <f>H128</f>
        <v>0</v>
      </c>
      <c r="I127" s="7"/>
      <c r="J127" s="7"/>
    </row>
    <row r="128" spans="1:10" ht="39.75" customHeight="1" hidden="1">
      <c r="A128" s="214" t="s">
        <v>643</v>
      </c>
      <c r="B128" s="215" t="s">
        <v>149</v>
      </c>
      <c r="C128" s="215" t="s">
        <v>150</v>
      </c>
      <c r="D128" s="215" t="s">
        <v>28</v>
      </c>
      <c r="E128" s="215" t="s">
        <v>641</v>
      </c>
      <c r="F128" s="216"/>
      <c r="G128" s="216"/>
      <c r="H128" s="158"/>
      <c r="I128" s="7"/>
      <c r="J128" s="7"/>
    </row>
    <row r="129" spans="1:10" ht="36" customHeight="1" hidden="1">
      <c r="A129" s="214" t="s">
        <v>19</v>
      </c>
      <c r="B129" s="215" t="s">
        <v>149</v>
      </c>
      <c r="C129" s="215" t="s">
        <v>150</v>
      </c>
      <c r="D129" s="215" t="s">
        <v>28</v>
      </c>
      <c r="E129" s="215" t="s">
        <v>129</v>
      </c>
      <c r="F129" s="216">
        <f>F130</f>
        <v>0</v>
      </c>
      <c r="G129" s="216">
        <f>G130</f>
        <v>0</v>
      </c>
      <c r="H129" s="158">
        <f>H130</f>
        <v>0</v>
      </c>
      <c r="I129" s="10"/>
      <c r="J129" s="53"/>
    </row>
    <row r="130" spans="1:10" ht="16.5" customHeight="1" hidden="1">
      <c r="A130" s="214" t="s">
        <v>128</v>
      </c>
      <c r="B130" s="215" t="s">
        <v>149</v>
      </c>
      <c r="C130" s="215" t="s">
        <v>150</v>
      </c>
      <c r="D130" s="215" t="s">
        <v>28</v>
      </c>
      <c r="E130" s="215" t="s">
        <v>18</v>
      </c>
      <c r="F130" s="216"/>
      <c r="G130" s="216"/>
      <c r="H130" s="158"/>
      <c r="I130" s="10"/>
      <c r="J130" s="53"/>
    </row>
    <row r="131" spans="1:10" ht="105" customHeight="1" hidden="1">
      <c r="A131" s="25" t="s">
        <v>573</v>
      </c>
      <c r="B131" s="9" t="s">
        <v>149</v>
      </c>
      <c r="C131" s="9" t="s">
        <v>150</v>
      </c>
      <c r="D131" s="9" t="s">
        <v>564</v>
      </c>
      <c r="E131" s="9"/>
      <c r="F131" s="158">
        <f>F132+F134</f>
        <v>0</v>
      </c>
      <c r="G131" s="158">
        <f>G132+G134</f>
        <v>0</v>
      </c>
      <c r="H131" s="159">
        <f>H132+H149</f>
        <v>0</v>
      </c>
      <c r="I131" s="10"/>
      <c r="J131" s="53"/>
    </row>
    <row r="132" spans="1:10" ht="22.5" customHeight="1" hidden="1">
      <c r="A132" s="225" t="s">
        <v>642</v>
      </c>
      <c r="B132" s="9" t="s">
        <v>149</v>
      </c>
      <c r="C132" s="9" t="s">
        <v>150</v>
      </c>
      <c r="D132" s="9" t="s">
        <v>564</v>
      </c>
      <c r="E132" s="9" t="s">
        <v>107</v>
      </c>
      <c r="F132" s="158">
        <f>F133</f>
        <v>0</v>
      </c>
      <c r="G132" s="158">
        <f>G133</f>
        <v>0</v>
      </c>
      <c r="H132" s="158">
        <f>H133</f>
        <v>0</v>
      </c>
      <c r="I132" s="10"/>
      <c r="J132" s="53"/>
    </row>
    <row r="133" spans="1:10" ht="33" customHeight="1" hidden="1">
      <c r="A133" s="213" t="s">
        <v>643</v>
      </c>
      <c r="B133" s="9" t="s">
        <v>149</v>
      </c>
      <c r="C133" s="9" t="s">
        <v>150</v>
      </c>
      <c r="D133" s="9" t="s">
        <v>564</v>
      </c>
      <c r="E133" s="9" t="s">
        <v>641</v>
      </c>
      <c r="F133" s="158">
        <f>'Ведомственные расходы 2016-2017'!G134</f>
        <v>0</v>
      </c>
      <c r="G133" s="158">
        <f>'Ведомственные расходы 2016-2017'!H134</f>
        <v>0</v>
      </c>
      <c r="H133" s="158">
        <f>H134</f>
        <v>0</v>
      </c>
      <c r="I133" s="10"/>
      <c r="J133" s="53"/>
    </row>
    <row r="134" spans="1:10" ht="40.5" customHeight="1" hidden="1">
      <c r="A134" s="25" t="s">
        <v>19</v>
      </c>
      <c r="B134" s="9" t="s">
        <v>149</v>
      </c>
      <c r="C134" s="9" t="s">
        <v>150</v>
      </c>
      <c r="D134" s="9" t="s">
        <v>564</v>
      </c>
      <c r="E134" s="9" t="s">
        <v>129</v>
      </c>
      <c r="F134" s="158">
        <f>F135</f>
        <v>0</v>
      </c>
      <c r="G134" s="158">
        <f>G135</f>
        <v>0</v>
      </c>
      <c r="H134" s="158">
        <f>H135+H137</f>
        <v>0</v>
      </c>
      <c r="I134" s="10"/>
      <c r="J134" s="53"/>
    </row>
    <row r="135" spans="1:13" ht="21.75" customHeight="1" hidden="1">
      <c r="A135" s="25" t="s">
        <v>128</v>
      </c>
      <c r="B135" s="9" t="s">
        <v>149</v>
      </c>
      <c r="C135" s="9" t="s">
        <v>150</v>
      </c>
      <c r="D135" s="9" t="s">
        <v>564</v>
      </c>
      <c r="E135" s="9" t="s">
        <v>18</v>
      </c>
      <c r="F135" s="158"/>
      <c r="G135" s="158"/>
      <c r="H135" s="158">
        <f>H136</f>
        <v>0</v>
      </c>
      <c r="I135" s="44"/>
      <c r="J135" s="44"/>
      <c r="K135" s="21"/>
      <c r="L135" s="21"/>
      <c r="M135" s="21"/>
    </row>
    <row r="136" spans="1:8" ht="52.5" customHeight="1" hidden="1">
      <c r="A136" s="25" t="s">
        <v>476</v>
      </c>
      <c r="B136" s="9" t="s">
        <v>149</v>
      </c>
      <c r="C136" s="9" t="s">
        <v>150</v>
      </c>
      <c r="D136" s="9" t="s">
        <v>477</v>
      </c>
      <c r="E136" s="9"/>
      <c r="F136" s="162">
        <f>F137</f>
        <v>0</v>
      </c>
      <c r="G136" s="162">
        <f>G137</f>
        <v>0</v>
      </c>
      <c r="H136" s="158"/>
    </row>
    <row r="137" spans="1:8" ht="94.5" hidden="1">
      <c r="A137" s="25" t="s">
        <v>565</v>
      </c>
      <c r="B137" s="9" t="s">
        <v>149</v>
      </c>
      <c r="C137" s="9" t="s">
        <v>150</v>
      </c>
      <c r="D137" s="9" t="s">
        <v>566</v>
      </c>
      <c r="E137" s="9"/>
      <c r="F137" s="158">
        <f>F138</f>
        <v>0</v>
      </c>
      <c r="G137" s="158">
        <f>G138</f>
        <v>0</v>
      </c>
      <c r="H137" s="158">
        <f>H138</f>
        <v>0</v>
      </c>
    </row>
    <row r="138" spans="1:8" ht="110.25" hidden="1">
      <c r="A138" s="25" t="s">
        <v>572</v>
      </c>
      <c r="B138" s="9" t="s">
        <v>149</v>
      </c>
      <c r="C138" s="9" t="s">
        <v>150</v>
      </c>
      <c r="D138" s="9" t="s">
        <v>567</v>
      </c>
      <c r="E138" s="9"/>
      <c r="F138" s="158">
        <f>F139+F141</f>
        <v>0</v>
      </c>
      <c r="G138" s="158">
        <f>G139+G141</f>
        <v>0</v>
      </c>
      <c r="H138" s="158"/>
    </row>
    <row r="139" spans="1:8" ht="15.75" hidden="1">
      <c r="A139" s="75" t="s">
        <v>642</v>
      </c>
      <c r="B139" s="9" t="s">
        <v>149</v>
      </c>
      <c r="C139" s="9" t="s">
        <v>150</v>
      </c>
      <c r="D139" s="9" t="s">
        <v>567</v>
      </c>
      <c r="E139" s="9" t="s">
        <v>107</v>
      </c>
      <c r="F139" s="158">
        <f>F140</f>
        <v>0</v>
      </c>
      <c r="G139" s="158">
        <f>G140</f>
        <v>0</v>
      </c>
      <c r="H139" s="158">
        <f>H140+H142</f>
        <v>0</v>
      </c>
    </row>
    <row r="140" spans="1:8" ht="31.5" hidden="1">
      <c r="A140" s="25" t="s">
        <v>643</v>
      </c>
      <c r="B140" s="9" t="s">
        <v>149</v>
      </c>
      <c r="C140" s="9" t="s">
        <v>150</v>
      </c>
      <c r="D140" s="9" t="s">
        <v>567</v>
      </c>
      <c r="E140" s="9" t="s">
        <v>641</v>
      </c>
      <c r="F140" s="158">
        <f>'Ведомственные расходы 2016-2017'!G141</f>
        <v>0</v>
      </c>
      <c r="G140" s="158">
        <f>'Ведомственные расходы 2016-2017'!H141</f>
        <v>0</v>
      </c>
      <c r="H140" s="158">
        <f>H141</f>
        <v>0</v>
      </c>
    </row>
    <row r="141" spans="1:8" ht="31.5" hidden="1">
      <c r="A141" s="25" t="s">
        <v>19</v>
      </c>
      <c r="B141" s="9" t="s">
        <v>149</v>
      </c>
      <c r="C141" s="9" t="s">
        <v>150</v>
      </c>
      <c r="D141" s="9" t="s">
        <v>567</v>
      </c>
      <c r="E141" s="9" t="s">
        <v>129</v>
      </c>
      <c r="F141" s="158">
        <f>F142</f>
        <v>0</v>
      </c>
      <c r="G141" s="158">
        <f>G142</f>
        <v>0</v>
      </c>
      <c r="H141" s="158"/>
    </row>
    <row r="142" spans="1:8" ht="15.75" hidden="1">
      <c r="A142" s="25" t="s">
        <v>128</v>
      </c>
      <c r="B142" s="9" t="s">
        <v>149</v>
      </c>
      <c r="C142" s="9" t="s">
        <v>150</v>
      </c>
      <c r="D142" s="9" t="s">
        <v>567</v>
      </c>
      <c r="E142" s="9" t="s">
        <v>18</v>
      </c>
      <c r="F142" s="158"/>
      <c r="G142" s="158"/>
      <c r="H142" s="158">
        <f>H143</f>
        <v>0</v>
      </c>
    </row>
    <row r="143" spans="1:8" ht="15.75">
      <c r="A143" s="76" t="s">
        <v>207</v>
      </c>
      <c r="B143" s="24" t="s">
        <v>149</v>
      </c>
      <c r="C143" s="24" t="s">
        <v>151</v>
      </c>
      <c r="D143" s="24"/>
      <c r="E143" s="24"/>
      <c r="F143" s="159">
        <f>F144</f>
        <v>95</v>
      </c>
      <c r="G143" s="159">
        <f>G144</f>
        <v>91</v>
      </c>
      <c r="H143" s="158"/>
    </row>
    <row r="144" spans="1:8" ht="47.25">
      <c r="A144" s="25" t="s">
        <v>476</v>
      </c>
      <c r="B144" s="9" t="s">
        <v>149</v>
      </c>
      <c r="C144" s="9" t="s">
        <v>151</v>
      </c>
      <c r="D144" s="9" t="s">
        <v>477</v>
      </c>
      <c r="E144" s="9"/>
      <c r="F144" s="158">
        <f>F145</f>
        <v>95</v>
      </c>
      <c r="G144" s="158">
        <f>G145</f>
        <v>91</v>
      </c>
      <c r="H144" s="158">
        <f>H145+H147</f>
        <v>0</v>
      </c>
    </row>
    <row r="145" spans="1:8" ht="94.5">
      <c r="A145" s="25" t="s">
        <v>590</v>
      </c>
      <c r="B145" s="9" t="s">
        <v>149</v>
      </c>
      <c r="C145" s="9" t="s">
        <v>151</v>
      </c>
      <c r="D145" s="9" t="s">
        <v>574</v>
      </c>
      <c r="E145" s="9"/>
      <c r="F145" s="158">
        <f>F146+F151+F157+F162+F167+F172</f>
        <v>95</v>
      </c>
      <c r="G145" s="158">
        <f>G146+G151+G157+G162+G167+G172</f>
        <v>91</v>
      </c>
      <c r="H145" s="158">
        <f>H146</f>
        <v>0</v>
      </c>
    </row>
    <row r="146" spans="1:8" ht="94.5" hidden="1">
      <c r="A146" s="25" t="s">
        <v>486</v>
      </c>
      <c r="B146" s="9" t="s">
        <v>149</v>
      </c>
      <c r="C146" s="9" t="s">
        <v>151</v>
      </c>
      <c r="D146" s="9" t="s">
        <v>263</v>
      </c>
      <c r="E146" s="9"/>
      <c r="F146" s="158">
        <f>F147+F149</f>
        <v>0</v>
      </c>
      <c r="G146" s="158">
        <f>G147+G149</f>
        <v>0</v>
      </c>
      <c r="H146" s="158"/>
    </row>
    <row r="147" spans="1:8" ht="15.75" hidden="1">
      <c r="A147" s="225" t="s">
        <v>642</v>
      </c>
      <c r="B147" s="9" t="s">
        <v>149</v>
      </c>
      <c r="C147" s="9" t="s">
        <v>151</v>
      </c>
      <c r="D147" s="9" t="s">
        <v>263</v>
      </c>
      <c r="E147" s="9" t="s">
        <v>107</v>
      </c>
      <c r="F147" s="158">
        <f>F148</f>
        <v>0</v>
      </c>
      <c r="G147" s="158">
        <f>G148</f>
        <v>0</v>
      </c>
      <c r="H147" s="158">
        <f>H148</f>
        <v>0</v>
      </c>
    </row>
    <row r="148" spans="1:8" ht="31.5" hidden="1">
      <c r="A148" s="213" t="s">
        <v>643</v>
      </c>
      <c r="B148" s="9" t="s">
        <v>149</v>
      </c>
      <c r="C148" s="9" t="s">
        <v>151</v>
      </c>
      <c r="D148" s="9" t="s">
        <v>263</v>
      </c>
      <c r="E148" s="9" t="s">
        <v>641</v>
      </c>
      <c r="F148" s="158">
        <f>'Ведомственные расходы 2016-2017'!G149</f>
        <v>0</v>
      </c>
      <c r="G148" s="158">
        <f>'Ведомственные расходы 2016-2017'!H149</f>
        <v>0</v>
      </c>
      <c r="H148" s="158"/>
    </row>
    <row r="149" spans="1:8" ht="31.5" hidden="1">
      <c r="A149" s="213" t="s">
        <v>19</v>
      </c>
      <c r="B149" s="9" t="s">
        <v>149</v>
      </c>
      <c r="C149" s="9" t="s">
        <v>151</v>
      </c>
      <c r="D149" s="9" t="s">
        <v>481</v>
      </c>
      <c r="E149" s="9" t="s">
        <v>129</v>
      </c>
      <c r="F149" s="158">
        <f>F150</f>
        <v>0</v>
      </c>
      <c r="G149" s="158">
        <f>G150</f>
        <v>0</v>
      </c>
      <c r="H149" s="162">
        <f>H150</f>
        <v>0</v>
      </c>
    </row>
    <row r="150" spans="1:8" ht="15.75" hidden="1">
      <c r="A150" s="213" t="s">
        <v>128</v>
      </c>
      <c r="B150" s="9" t="s">
        <v>149</v>
      </c>
      <c r="C150" s="9" t="s">
        <v>151</v>
      </c>
      <c r="D150" s="9" t="s">
        <v>481</v>
      </c>
      <c r="E150" s="9" t="s">
        <v>18</v>
      </c>
      <c r="F150" s="158"/>
      <c r="G150" s="158"/>
      <c r="H150" s="158">
        <f>H151</f>
        <v>0</v>
      </c>
    </row>
    <row r="151" spans="1:8" ht="94.5">
      <c r="A151" s="213" t="s">
        <v>0</v>
      </c>
      <c r="B151" s="9" t="s">
        <v>149</v>
      </c>
      <c r="C151" s="9" t="s">
        <v>151</v>
      </c>
      <c r="D151" s="9" t="s">
        <v>264</v>
      </c>
      <c r="E151" s="9"/>
      <c r="F151" s="158">
        <f>F152+F154</f>
        <v>10</v>
      </c>
      <c r="G151" s="158">
        <f>G152+G154</f>
        <v>10</v>
      </c>
      <c r="H151" s="158">
        <f>H152+H154</f>
        <v>0</v>
      </c>
    </row>
    <row r="152" spans="1:8" ht="15.75">
      <c r="A152" s="225" t="s">
        <v>642</v>
      </c>
      <c r="B152" s="9" t="s">
        <v>149</v>
      </c>
      <c r="C152" s="9" t="s">
        <v>151</v>
      </c>
      <c r="D152" s="9" t="s">
        <v>264</v>
      </c>
      <c r="E152" s="9" t="s">
        <v>107</v>
      </c>
      <c r="F152" s="158">
        <f>F153</f>
        <v>10</v>
      </c>
      <c r="G152" s="158">
        <f>G153</f>
        <v>10</v>
      </c>
      <c r="H152" s="158">
        <f>H153</f>
        <v>0</v>
      </c>
    </row>
    <row r="153" spans="1:8" ht="31.5" hidden="1">
      <c r="A153" s="213" t="s">
        <v>643</v>
      </c>
      <c r="B153" s="9" t="s">
        <v>149</v>
      </c>
      <c r="C153" s="9" t="s">
        <v>151</v>
      </c>
      <c r="D153" s="9" t="s">
        <v>264</v>
      </c>
      <c r="E153" s="9" t="s">
        <v>641</v>
      </c>
      <c r="F153" s="158">
        <f>'Ведомственные расходы 2016-2017'!G154</f>
        <v>10</v>
      </c>
      <c r="G153" s="158">
        <f>'Ведомственные расходы 2016-2017'!H154</f>
        <v>10</v>
      </c>
      <c r="H153" s="158"/>
    </row>
    <row r="154" spans="1:8" ht="31.5" hidden="1">
      <c r="A154" s="213" t="s">
        <v>19</v>
      </c>
      <c r="B154" s="9" t="s">
        <v>149</v>
      </c>
      <c r="C154" s="9" t="s">
        <v>151</v>
      </c>
      <c r="D154" s="9" t="s">
        <v>482</v>
      </c>
      <c r="E154" s="9" t="s">
        <v>129</v>
      </c>
      <c r="F154" s="158">
        <f>F155</f>
        <v>0</v>
      </c>
      <c r="G154" s="158">
        <f>G155</f>
        <v>0</v>
      </c>
      <c r="H154" s="158">
        <f>H155</f>
        <v>0</v>
      </c>
    </row>
    <row r="155" spans="1:8" ht="15.75" hidden="1">
      <c r="A155" s="213" t="s">
        <v>128</v>
      </c>
      <c r="B155" s="9" t="s">
        <v>149</v>
      </c>
      <c r="C155" s="9" t="s">
        <v>151</v>
      </c>
      <c r="D155" s="9" t="s">
        <v>482</v>
      </c>
      <c r="E155" s="9" t="s">
        <v>18</v>
      </c>
      <c r="F155" s="158"/>
      <c r="G155" s="158"/>
      <c r="H155" s="158"/>
    </row>
    <row r="156" spans="1:8" ht="36" customHeight="1">
      <c r="A156" s="178" t="s">
        <v>141</v>
      </c>
      <c r="B156" s="178" t="s">
        <v>142</v>
      </c>
      <c r="C156" s="178" t="s">
        <v>163</v>
      </c>
      <c r="D156" s="179" t="s">
        <v>144</v>
      </c>
      <c r="E156" s="179" t="s">
        <v>145</v>
      </c>
      <c r="F156" s="179" t="s">
        <v>770</v>
      </c>
      <c r="G156" s="179" t="s">
        <v>768</v>
      </c>
      <c r="H156" s="158"/>
    </row>
    <row r="157" spans="1:8" ht="94.5" hidden="1">
      <c r="A157" s="25" t="s">
        <v>2</v>
      </c>
      <c r="B157" s="9" t="s">
        <v>149</v>
      </c>
      <c r="C157" s="9" t="s">
        <v>151</v>
      </c>
      <c r="D157" s="9" t="s">
        <v>265</v>
      </c>
      <c r="E157" s="9"/>
      <c r="F157" s="158">
        <f>F158+F160</f>
        <v>0</v>
      </c>
      <c r="G157" s="158">
        <f>G158+G160</f>
        <v>0</v>
      </c>
      <c r="H157" s="160">
        <f>H158</f>
        <v>0</v>
      </c>
    </row>
    <row r="158" spans="1:8" ht="15.75" hidden="1">
      <c r="A158" s="225" t="s">
        <v>642</v>
      </c>
      <c r="B158" s="9" t="s">
        <v>149</v>
      </c>
      <c r="C158" s="9" t="s">
        <v>151</v>
      </c>
      <c r="D158" s="9" t="s">
        <v>265</v>
      </c>
      <c r="E158" s="9" t="s">
        <v>107</v>
      </c>
      <c r="F158" s="158"/>
      <c r="G158" s="158"/>
      <c r="H158" s="159">
        <f>H159+H163</f>
        <v>0</v>
      </c>
    </row>
    <row r="159" spans="1:8" ht="31.5" hidden="1">
      <c r="A159" s="213" t="s">
        <v>643</v>
      </c>
      <c r="B159" s="9" t="s">
        <v>149</v>
      </c>
      <c r="C159" s="9" t="s">
        <v>151</v>
      </c>
      <c r="D159" s="9" t="s">
        <v>265</v>
      </c>
      <c r="E159" s="9" t="s">
        <v>641</v>
      </c>
      <c r="F159" s="158">
        <f>'Ведомственные расходы 2016-2017'!G159</f>
        <v>10</v>
      </c>
      <c r="G159" s="158">
        <f>'Ведомственные расходы 2016-2017'!H159</f>
        <v>10</v>
      </c>
      <c r="H159" s="158">
        <f>H160</f>
        <v>0</v>
      </c>
    </row>
    <row r="160" spans="1:8" ht="31.5" hidden="1">
      <c r="A160" s="213" t="s">
        <v>19</v>
      </c>
      <c r="B160" s="9" t="s">
        <v>149</v>
      </c>
      <c r="C160" s="9" t="s">
        <v>151</v>
      </c>
      <c r="D160" s="9" t="s">
        <v>483</v>
      </c>
      <c r="E160" s="9" t="s">
        <v>129</v>
      </c>
      <c r="F160" s="158">
        <f>F161</f>
        <v>0</v>
      </c>
      <c r="G160" s="158">
        <f>G161</f>
        <v>0</v>
      </c>
      <c r="H160" s="158">
        <f>H161</f>
        <v>0</v>
      </c>
    </row>
    <row r="161" spans="1:8" ht="15.75" hidden="1">
      <c r="A161" s="213" t="s">
        <v>128</v>
      </c>
      <c r="B161" s="9" t="s">
        <v>149</v>
      </c>
      <c r="C161" s="9" t="s">
        <v>151</v>
      </c>
      <c r="D161" s="9" t="s">
        <v>483</v>
      </c>
      <c r="E161" s="9" t="s">
        <v>18</v>
      </c>
      <c r="F161" s="158"/>
      <c r="G161" s="158"/>
      <c r="H161" s="182">
        <f>H162</f>
        <v>0</v>
      </c>
    </row>
    <row r="162" spans="1:8" ht="94.5">
      <c r="A162" s="213" t="s">
        <v>3</v>
      </c>
      <c r="B162" s="9" t="s">
        <v>149</v>
      </c>
      <c r="C162" s="9" t="s">
        <v>151</v>
      </c>
      <c r="D162" s="9" t="s">
        <v>266</v>
      </c>
      <c r="E162" s="9"/>
      <c r="F162" s="162">
        <f>F163+F165</f>
        <v>25</v>
      </c>
      <c r="G162" s="162">
        <f>G163+G165</f>
        <v>25</v>
      </c>
      <c r="H162" s="182"/>
    </row>
    <row r="163" spans="1:8" ht="15.75">
      <c r="A163" s="225" t="s">
        <v>642</v>
      </c>
      <c r="B163" s="9" t="s">
        <v>149</v>
      </c>
      <c r="C163" s="9" t="s">
        <v>151</v>
      </c>
      <c r="D163" s="9" t="s">
        <v>266</v>
      </c>
      <c r="E163" s="9" t="s">
        <v>107</v>
      </c>
      <c r="F163" s="158">
        <f>F164</f>
        <v>25</v>
      </c>
      <c r="G163" s="158">
        <f>G164</f>
        <v>25</v>
      </c>
      <c r="H163" s="182">
        <f>H164</f>
        <v>0</v>
      </c>
    </row>
    <row r="164" spans="1:8" ht="31.5" hidden="1">
      <c r="A164" s="213" t="s">
        <v>643</v>
      </c>
      <c r="B164" s="9" t="s">
        <v>149</v>
      </c>
      <c r="C164" s="9" t="s">
        <v>151</v>
      </c>
      <c r="D164" s="9" t="s">
        <v>266</v>
      </c>
      <c r="E164" s="9" t="s">
        <v>641</v>
      </c>
      <c r="F164" s="158">
        <f>'Ведомственные расходы 2016-2017'!G164</f>
        <v>25</v>
      </c>
      <c r="G164" s="158">
        <f>'Ведомственные расходы 2016-2017'!H164</f>
        <v>25</v>
      </c>
      <c r="H164" s="182">
        <f>H165</f>
        <v>0</v>
      </c>
    </row>
    <row r="165" spans="1:8" ht="31.5" hidden="1">
      <c r="A165" s="213" t="s">
        <v>19</v>
      </c>
      <c r="B165" s="9" t="s">
        <v>149</v>
      </c>
      <c r="C165" s="9" t="s">
        <v>151</v>
      </c>
      <c r="D165" s="9" t="s">
        <v>484</v>
      </c>
      <c r="E165" s="9" t="s">
        <v>129</v>
      </c>
      <c r="F165" s="158">
        <f>F166</f>
        <v>0</v>
      </c>
      <c r="G165" s="158">
        <f>G166</f>
        <v>0</v>
      </c>
      <c r="H165" s="182">
        <f>H166</f>
        <v>0</v>
      </c>
    </row>
    <row r="166" spans="1:8" ht="15.75" hidden="1">
      <c r="A166" s="213" t="s">
        <v>128</v>
      </c>
      <c r="B166" s="9" t="s">
        <v>149</v>
      </c>
      <c r="C166" s="9" t="s">
        <v>151</v>
      </c>
      <c r="D166" s="9" t="s">
        <v>484</v>
      </c>
      <c r="E166" s="9" t="s">
        <v>18</v>
      </c>
      <c r="F166" s="158"/>
      <c r="G166" s="158"/>
      <c r="H166" s="182">
        <f>H167</f>
        <v>0</v>
      </c>
    </row>
    <row r="167" spans="1:8" ht="94.5">
      <c r="A167" s="213" t="s">
        <v>358</v>
      </c>
      <c r="B167" s="9" t="s">
        <v>149</v>
      </c>
      <c r="C167" s="9" t="s">
        <v>151</v>
      </c>
      <c r="D167" s="9" t="s">
        <v>267</v>
      </c>
      <c r="E167" s="9"/>
      <c r="F167" s="158">
        <f>F168+F170</f>
        <v>50</v>
      </c>
      <c r="G167" s="158">
        <f>G168+G170</f>
        <v>50</v>
      </c>
      <c r="H167" s="182"/>
    </row>
    <row r="168" spans="1:8" ht="15.75">
      <c r="A168" s="225" t="s">
        <v>642</v>
      </c>
      <c r="B168" s="9" t="s">
        <v>149</v>
      </c>
      <c r="C168" s="9" t="s">
        <v>151</v>
      </c>
      <c r="D168" s="9" t="s">
        <v>267</v>
      </c>
      <c r="E168" s="9" t="s">
        <v>107</v>
      </c>
      <c r="F168" s="158">
        <f>F169</f>
        <v>50</v>
      </c>
      <c r="G168" s="158">
        <f>G169</f>
        <v>50</v>
      </c>
      <c r="H168" s="160">
        <f aca="true" t="shared" si="15" ref="H168:H173">H169</f>
        <v>0</v>
      </c>
    </row>
    <row r="169" spans="1:8" ht="31.5" hidden="1">
      <c r="A169" s="213" t="s">
        <v>643</v>
      </c>
      <c r="B169" s="9" t="s">
        <v>149</v>
      </c>
      <c r="C169" s="9" t="s">
        <v>151</v>
      </c>
      <c r="D169" s="9" t="s">
        <v>267</v>
      </c>
      <c r="E169" s="9" t="s">
        <v>641</v>
      </c>
      <c r="F169" s="158">
        <f>'Ведомственные расходы 2016-2017'!G169</f>
        <v>50</v>
      </c>
      <c r="G169" s="158">
        <f>'Ведомственные расходы 2016-2017'!H169</f>
        <v>50</v>
      </c>
      <c r="H169" s="159">
        <f t="shared" si="15"/>
        <v>0</v>
      </c>
    </row>
    <row r="170" spans="1:8" ht="31.5" hidden="1">
      <c r="A170" s="213" t="s">
        <v>19</v>
      </c>
      <c r="B170" s="9" t="s">
        <v>149</v>
      </c>
      <c r="C170" s="9" t="s">
        <v>151</v>
      </c>
      <c r="D170" s="9" t="s">
        <v>267</v>
      </c>
      <c r="E170" s="9" t="s">
        <v>129</v>
      </c>
      <c r="F170" s="158">
        <f>F171</f>
        <v>0</v>
      </c>
      <c r="G170" s="158">
        <f>G171</f>
        <v>0</v>
      </c>
      <c r="H170" s="158">
        <f t="shared" si="15"/>
        <v>0</v>
      </c>
    </row>
    <row r="171" spans="1:8" ht="15.75" hidden="1">
      <c r="A171" s="213" t="s">
        <v>128</v>
      </c>
      <c r="B171" s="9" t="s">
        <v>149</v>
      </c>
      <c r="C171" s="9" t="s">
        <v>151</v>
      </c>
      <c r="D171" s="9" t="s">
        <v>267</v>
      </c>
      <c r="E171" s="9" t="s">
        <v>18</v>
      </c>
      <c r="F171" s="158"/>
      <c r="G171" s="158"/>
      <c r="H171" s="158">
        <f t="shared" si="15"/>
        <v>0</v>
      </c>
    </row>
    <row r="172" spans="1:8" ht="94.5">
      <c r="A172" s="213" t="s">
        <v>262</v>
      </c>
      <c r="B172" s="9" t="s">
        <v>149</v>
      </c>
      <c r="C172" s="9" t="s">
        <v>151</v>
      </c>
      <c r="D172" s="9" t="s">
        <v>359</v>
      </c>
      <c r="E172" s="9"/>
      <c r="F172" s="158">
        <f>F173</f>
        <v>10</v>
      </c>
      <c r="G172" s="158">
        <f>G173</f>
        <v>6</v>
      </c>
      <c r="H172" s="158">
        <f t="shared" si="15"/>
        <v>0</v>
      </c>
    </row>
    <row r="173" spans="1:8" ht="15.75">
      <c r="A173" s="225" t="s">
        <v>642</v>
      </c>
      <c r="B173" s="9" t="s">
        <v>149</v>
      </c>
      <c r="C173" s="9" t="s">
        <v>151</v>
      </c>
      <c r="D173" s="9" t="s">
        <v>359</v>
      </c>
      <c r="E173" s="9" t="s">
        <v>107</v>
      </c>
      <c r="F173" s="158">
        <f>'Ведомственные расходы 2016-2017'!G173</f>
        <v>10</v>
      </c>
      <c r="G173" s="158">
        <f>'Ведомственные расходы 2016-2017'!H173</f>
        <v>6</v>
      </c>
      <c r="H173" s="158">
        <f t="shared" si="15"/>
        <v>0</v>
      </c>
    </row>
    <row r="174" spans="1:8" ht="31.5" hidden="1">
      <c r="A174" s="213" t="s">
        <v>643</v>
      </c>
      <c r="B174" s="9" t="s">
        <v>149</v>
      </c>
      <c r="C174" s="9" t="s">
        <v>151</v>
      </c>
      <c r="D174" s="9" t="s">
        <v>359</v>
      </c>
      <c r="E174" s="9" t="s">
        <v>641</v>
      </c>
      <c r="F174" s="158">
        <f>'Ведомственные расходы 2016-2017'!G174</f>
        <v>5</v>
      </c>
      <c r="G174" s="158">
        <f>'Ведомственные расходы 2016-2017'!H174</f>
        <v>5</v>
      </c>
      <c r="H174" s="158"/>
    </row>
    <row r="175" spans="1:8" ht="15.75">
      <c r="A175" s="73" t="s">
        <v>34</v>
      </c>
      <c r="B175" s="248" t="s">
        <v>148</v>
      </c>
      <c r="C175" s="248"/>
      <c r="D175" s="248"/>
      <c r="E175" s="248"/>
      <c r="F175" s="160">
        <f aca="true" t="shared" si="16" ref="F175:G178">F176</f>
        <v>49.6</v>
      </c>
      <c r="G175" s="160">
        <f t="shared" si="16"/>
        <v>33.2</v>
      </c>
      <c r="H175" s="161" t="e">
        <f>H168+H157+H87+H72+H59+H52+H10</f>
        <v>#REF!</v>
      </c>
    </row>
    <row r="176" spans="1:7" ht="15.75">
      <c r="A176" s="22" t="s">
        <v>179</v>
      </c>
      <c r="B176" s="54" t="s">
        <v>148</v>
      </c>
      <c r="C176" s="54" t="s">
        <v>147</v>
      </c>
      <c r="D176" s="54"/>
      <c r="E176" s="54"/>
      <c r="F176" s="159">
        <f>F177+F183</f>
        <v>49.6</v>
      </c>
      <c r="G176" s="159">
        <f>G177+G183</f>
        <v>33.2</v>
      </c>
    </row>
    <row r="177" spans="1:7" ht="47.25">
      <c r="A177" s="8" t="s">
        <v>476</v>
      </c>
      <c r="B177" s="15" t="s">
        <v>148</v>
      </c>
      <c r="C177" s="15" t="s">
        <v>147</v>
      </c>
      <c r="D177" s="15" t="s">
        <v>599</v>
      </c>
      <c r="E177" s="15"/>
      <c r="F177" s="158">
        <f t="shared" si="16"/>
        <v>49.6</v>
      </c>
      <c r="G177" s="158">
        <f t="shared" si="16"/>
        <v>33.2</v>
      </c>
    </row>
    <row r="178" spans="1:7" ht="78.75">
      <c r="A178" s="8" t="s">
        <v>630</v>
      </c>
      <c r="B178" s="15" t="s">
        <v>148</v>
      </c>
      <c r="C178" s="15" t="s">
        <v>147</v>
      </c>
      <c r="D178" s="15" t="s">
        <v>599</v>
      </c>
      <c r="E178" s="15"/>
      <c r="F178" s="158">
        <f>F179</f>
        <v>49.6</v>
      </c>
      <c r="G178" s="158">
        <f t="shared" si="16"/>
        <v>33.2</v>
      </c>
    </row>
    <row r="179" spans="1:7" ht="110.25">
      <c r="A179" s="25" t="s">
        <v>631</v>
      </c>
      <c r="B179" s="15" t="s">
        <v>148</v>
      </c>
      <c r="C179" s="15" t="s">
        <v>147</v>
      </c>
      <c r="D179" s="15" t="s">
        <v>599</v>
      </c>
      <c r="E179" s="15"/>
      <c r="F179" s="182">
        <f>F181+F182</f>
        <v>49.6</v>
      </c>
      <c r="G179" s="182">
        <f>G181+G182</f>
        <v>33.2</v>
      </c>
    </row>
    <row r="180" spans="1:7" ht="31.5">
      <c r="A180" s="25" t="s">
        <v>60</v>
      </c>
      <c r="B180" s="15" t="s">
        <v>148</v>
      </c>
      <c r="C180" s="15" t="s">
        <v>147</v>
      </c>
      <c r="D180" s="15" t="s">
        <v>599</v>
      </c>
      <c r="E180" s="15" t="s">
        <v>30</v>
      </c>
      <c r="F180" s="182">
        <f>F181</f>
        <v>49.6</v>
      </c>
      <c r="G180" s="182">
        <f>G181</f>
        <v>33.2</v>
      </c>
    </row>
    <row r="181" spans="1:7" ht="15.75" hidden="1">
      <c r="A181" s="75" t="s">
        <v>130</v>
      </c>
      <c r="B181" s="15" t="s">
        <v>148</v>
      </c>
      <c r="C181" s="15" t="s">
        <v>147</v>
      </c>
      <c r="D181" s="15" t="s">
        <v>599</v>
      </c>
      <c r="E181" s="15" t="s">
        <v>215</v>
      </c>
      <c r="F181" s="182">
        <f>'Ведомственные расходы 2016-2017'!G187</f>
        <v>49.6</v>
      </c>
      <c r="G181" s="182">
        <f>'Ведомственные расходы 2016-2017'!H187</f>
        <v>33.2</v>
      </c>
    </row>
    <row r="182" spans="1:7" ht="15.75" hidden="1">
      <c r="A182" s="75" t="s">
        <v>131</v>
      </c>
      <c r="B182" s="15" t="s">
        <v>148</v>
      </c>
      <c r="C182" s="15" t="s">
        <v>147</v>
      </c>
      <c r="D182" s="15" t="s">
        <v>53</v>
      </c>
      <c r="E182" s="15" t="s">
        <v>117</v>
      </c>
      <c r="F182" s="182"/>
      <c r="G182" s="182"/>
    </row>
    <row r="183" spans="1:7" ht="15.75" hidden="1">
      <c r="A183" s="230" t="s">
        <v>15</v>
      </c>
      <c r="B183" s="227" t="s">
        <v>148</v>
      </c>
      <c r="C183" s="227" t="s">
        <v>147</v>
      </c>
      <c r="D183" s="227" t="s">
        <v>644</v>
      </c>
      <c r="E183" s="227"/>
      <c r="F183" s="231">
        <f aca="true" t="shared" si="17" ref="F183:G186">F184</f>
        <v>0</v>
      </c>
      <c r="G183" s="231">
        <f t="shared" si="17"/>
        <v>0</v>
      </c>
    </row>
    <row r="184" spans="1:7" ht="31.5" hidden="1">
      <c r="A184" s="212" t="s">
        <v>16</v>
      </c>
      <c r="B184" s="227" t="s">
        <v>148</v>
      </c>
      <c r="C184" s="227" t="s">
        <v>147</v>
      </c>
      <c r="D184" s="227" t="s">
        <v>32</v>
      </c>
      <c r="E184" s="227"/>
      <c r="F184" s="231">
        <f t="shared" si="17"/>
        <v>0</v>
      </c>
      <c r="G184" s="231">
        <f t="shared" si="17"/>
        <v>0</v>
      </c>
    </row>
    <row r="185" spans="1:7" ht="15.75" hidden="1">
      <c r="A185" s="226" t="s">
        <v>27</v>
      </c>
      <c r="B185" s="227" t="s">
        <v>148</v>
      </c>
      <c r="C185" s="227" t="s">
        <v>147</v>
      </c>
      <c r="D185" s="227" t="s">
        <v>33</v>
      </c>
      <c r="E185" s="227"/>
      <c r="F185" s="231">
        <f t="shared" si="17"/>
        <v>0</v>
      </c>
      <c r="G185" s="231">
        <f t="shared" si="17"/>
        <v>0</v>
      </c>
    </row>
    <row r="186" spans="1:7" ht="31.5" hidden="1">
      <c r="A186" s="212" t="s">
        <v>31</v>
      </c>
      <c r="B186" s="227" t="s">
        <v>148</v>
      </c>
      <c r="C186" s="227" t="s">
        <v>147</v>
      </c>
      <c r="D186" s="227" t="s">
        <v>33</v>
      </c>
      <c r="E186" s="227" t="s">
        <v>30</v>
      </c>
      <c r="F186" s="231">
        <f t="shared" si="17"/>
        <v>0</v>
      </c>
      <c r="G186" s="231">
        <f t="shared" si="17"/>
        <v>0</v>
      </c>
    </row>
    <row r="187" spans="1:7" ht="15.75" hidden="1">
      <c r="A187" s="226" t="s">
        <v>130</v>
      </c>
      <c r="B187" s="227" t="s">
        <v>148</v>
      </c>
      <c r="C187" s="227" t="s">
        <v>147</v>
      </c>
      <c r="D187" s="227" t="s">
        <v>33</v>
      </c>
      <c r="E187" s="227" t="s">
        <v>215</v>
      </c>
      <c r="F187" s="231"/>
      <c r="G187" s="231"/>
    </row>
    <row r="188" spans="1:7" ht="15.75">
      <c r="A188" s="73" t="s">
        <v>104</v>
      </c>
      <c r="B188" s="55" t="s">
        <v>178</v>
      </c>
      <c r="C188" s="55"/>
      <c r="D188" s="55"/>
      <c r="E188" s="55"/>
      <c r="F188" s="160">
        <f aca="true" t="shared" si="18" ref="F188:G193">F189</f>
        <v>9</v>
      </c>
      <c r="G188" s="160">
        <f t="shared" si="18"/>
        <v>9</v>
      </c>
    </row>
    <row r="189" spans="1:7" ht="15.75">
      <c r="A189" s="22" t="s">
        <v>103</v>
      </c>
      <c r="B189" s="24" t="s">
        <v>178</v>
      </c>
      <c r="C189" s="24" t="s">
        <v>150</v>
      </c>
      <c r="D189" s="24"/>
      <c r="E189" s="24"/>
      <c r="F189" s="159">
        <f t="shared" si="18"/>
        <v>9</v>
      </c>
      <c r="G189" s="159">
        <f t="shared" si="18"/>
        <v>9</v>
      </c>
    </row>
    <row r="190" spans="1:7" ht="47.25">
      <c r="A190" s="25" t="s">
        <v>476</v>
      </c>
      <c r="B190" s="9" t="s">
        <v>178</v>
      </c>
      <c r="C190" s="9" t="s">
        <v>150</v>
      </c>
      <c r="D190" s="9" t="s">
        <v>477</v>
      </c>
      <c r="E190" s="9"/>
      <c r="F190" s="158">
        <f t="shared" si="18"/>
        <v>9</v>
      </c>
      <c r="G190" s="158">
        <f t="shared" si="18"/>
        <v>9</v>
      </c>
    </row>
    <row r="191" spans="1:7" ht="75.75" customHeight="1">
      <c r="A191" s="25" t="s">
        <v>62</v>
      </c>
      <c r="B191" s="9" t="s">
        <v>178</v>
      </c>
      <c r="C191" s="9" t="s">
        <v>150</v>
      </c>
      <c r="D191" s="9" t="s">
        <v>592</v>
      </c>
      <c r="E191" s="9"/>
      <c r="F191" s="158">
        <f t="shared" si="18"/>
        <v>9</v>
      </c>
      <c r="G191" s="158">
        <f t="shared" si="18"/>
        <v>9</v>
      </c>
    </row>
    <row r="192" spans="1:7" ht="94.5">
      <c r="A192" s="25" t="s">
        <v>603</v>
      </c>
      <c r="B192" s="9" t="s">
        <v>178</v>
      </c>
      <c r="C192" s="9" t="s">
        <v>150</v>
      </c>
      <c r="D192" s="9" t="s">
        <v>593</v>
      </c>
      <c r="E192" s="9"/>
      <c r="F192" s="158">
        <f t="shared" si="18"/>
        <v>9</v>
      </c>
      <c r="G192" s="158">
        <f t="shared" si="18"/>
        <v>9</v>
      </c>
    </row>
    <row r="193" spans="1:7" ht="15.75">
      <c r="A193" s="75" t="s">
        <v>642</v>
      </c>
      <c r="B193" s="9" t="s">
        <v>178</v>
      </c>
      <c r="C193" s="9" t="s">
        <v>150</v>
      </c>
      <c r="D193" s="9" t="s">
        <v>593</v>
      </c>
      <c r="E193" s="9" t="s">
        <v>107</v>
      </c>
      <c r="F193" s="158">
        <f t="shared" si="18"/>
        <v>9</v>
      </c>
      <c r="G193" s="158">
        <f t="shared" si="18"/>
        <v>9</v>
      </c>
    </row>
    <row r="194" spans="1:7" ht="31.5" hidden="1">
      <c r="A194" s="25" t="s">
        <v>643</v>
      </c>
      <c r="B194" s="9" t="s">
        <v>178</v>
      </c>
      <c r="C194" s="9" t="s">
        <v>150</v>
      </c>
      <c r="D194" s="9" t="s">
        <v>593</v>
      </c>
      <c r="E194" s="9" t="s">
        <v>641</v>
      </c>
      <c r="F194" s="158">
        <f>'Ведомственные расходы 2016-2017'!G200</f>
        <v>9</v>
      </c>
      <c r="G194" s="158">
        <f>'Ведомственные расходы 2016-2017'!H200</f>
        <v>9</v>
      </c>
    </row>
    <row r="195" spans="1:7" ht="15.75">
      <c r="A195" s="255" t="s">
        <v>90</v>
      </c>
      <c r="B195" s="9" t="s">
        <v>89</v>
      </c>
      <c r="C195" s="9"/>
      <c r="D195" s="9"/>
      <c r="E195" s="9"/>
      <c r="F195" s="158">
        <f>F196</f>
        <v>54</v>
      </c>
      <c r="G195" s="158">
        <f>G196</f>
        <v>99</v>
      </c>
    </row>
    <row r="196" spans="1:7" ht="15.75">
      <c r="A196" s="255" t="s">
        <v>90</v>
      </c>
      <c r="B196" s="9" t="s">
        <v>89</v>
      </c>
      <c r="C196" s="9" t="s">
        <v>89</v>
      </c>
      <c r="D196" s="9"/>
      <c r="E196" s="9"/>
      <c r="F196" s="158">
        <f>F198</f>
        <v>54</v>
      </c>
      <c r="G196" s="158">
        <f>G198</f>
        <v>99</v>
      </c>
    </row>
    <row r="197" spans="1:7" ht="31.5">
      <c r="A197" s="70" t="s">
        <v>570</v>
      </c>
      <c r="B197" s="9" t="s">
        <v>89</v>
      </c>
      <c r="C197" s="9" t="s">
        <v>89</v>
      </c>
      <c r="D197" s="9" t="s">
        <v>571</v>
      </c>
      <c r="E197" s="9"/>
      <c r="F197" s="158">
        <f>F198</f>
        <v>54</v>
      </c>
      <c r="G197" s="158">
        <f>G198</f>
        <v>99</v>
      </c>
    </row>
    <row r="198" spans="1:7" ht="30">
      <c r="A198" s="284" t="s">
        <v>61</v>
      </c>
      <c r="B198" s="9" t="s">
        <v>89</v>
      </c>
      <c r="C198" s="9" t="s">
        <v>89</v>
      </c>
      <c r="D198" s="9" t="s">
        <v>362</v>
      </c>
      <c r="E198" s="9"/>
      <c r="F198" s="158">
        <f>F199</f>
        <v>54</v>
      </c>
      <c r="G198" s="158">
        <f>G199</f>
        <v>99</v>
      </c>
    </row>
    <row r="199" spans="1:7" ht="15.75">
      <c r="A199" s="255" t="s">
        <v>114</v>
      </c>
      <c r="B199" s="9" t="s">
        <v>89</v>
      </c>
      <c r="C199" s="9" t="s">
        <v>89</v>
      </c>
      <c r="D199" s="9" t="s">
        <v>362</v>
      </c>
      <c r="E199" s="9" t="s">
        <v>108</v>
      </c>
      <c r="F199" s="158">
        <f>'Ведомственные расходы 2016-2017'!G205</f>
        <v>54</v>
      </c>
      <c r="G199" s="158">
        <f>'Ведомственные расходы 2016-2017'!H205</f>
        <v>99</v>
      </c>
    </row>
    <row r="200" spans="1:7" ht="15.75" hidden="1">
      <c r="A200" s="255" t="s">
        <v>363</v>
      </c>
      <c r="B200" s="9" t="s">
        <v>89</v>
      </c>
      <c r="C200" s="9" t="s">
        <v>89</v>
      </c>
      <c r="D200" s="9" t="s">
        <v>362</v>
      </c>
      <c r="E200" s="9" t="s">
        <v>364</v>
      </c>
      <c r="F200" s="158">
        <f>'Ведомственные расходы 2016-2017'!G206</f>
        <v>49</v>
      </c>
      <c r="G200" s="158">
        <f>'Ведомственные расходы 2016-2017'!H206</f>
        <v>90</v>
      </c>
    </row>
    <row r="201" spans="1:7" ht="15.75">
      <c r="A201" s="176" t="s">
        <v>156</v>
      </c>
      <c r="B201" s="16"/>
      <c r="C201" s="16"/>
      <c r="D201" s="16"/>
      <c r="E201" s="16"/>
      <c r="F201" s="161">
        <f>F188+F175+F98+F73+F60+F52+F10+F195</f>
        <v>2150</v>
      </c>
      <c r="G201" s="161">
        <f>G188+G175+G98+G73+G60+G52+G10+G195</f>
        <v>1966.8</v>
      </c>
    </row>
    <row r="202" spans="2:5" ht="12.75">
      <c r="B202" s="253"/>
      <c r="C202" s="253"/>
      <c r="D202" s="253"/>
      <c r="E202" s="253"/>
    </row>
    <row r="203" spans="2:5" ht="12.75">
      <c r="B203" s="253"/>
      <c r="C203" s="253"/>
      <c r="D203" s="253"/>
      <c r="E203" s="253"/>
    </row>
    <row r="204" spans="2:5" ht="12.75">
      <c r="B204" s="253"/>
      <c r="C204" s="253"/>
      <c r="D204" s="253"/>
      <c r="E204" s="253"/>
    </row>
    <row r="205" spans="2:5" ht="12.75">
      <c r="B205" s="253"/>
      <c r="C205" s="253"/>
      <c r="D205" s="253"/>
      <c r="E205" s="253"/>
    </row>
    <row r="206" spans="2:5" ht="12.75">
      <c r="B206" s="253"/>
      <c r="C206" s="253"/>
      <c r="D206" s="253"/>
      <c r="E206" s="253"/>
    </row>
    <row r="207" spans="2:5" ht="12.75">
      <c r="B207" s="253"/>
      <c r="C207" s="253"/>
      <c r="D207" s="253"/>
      <c r="E207" s="253"/>
    </row>
    <row r="208" spans="2:5" ht="12.75">
      <c r="B208" s="253"/>
      <c r="C208" s="253"/>
      <c r="D208" s="253"/>
      <c r="E208" s="253"/>
    </row>
    <row r="209" spans="2:5" ht="12.75">
      <c r="B209" s="253"/>
      <c r="C209" s="253"/>
      <c r="D209" s="253"/>
      <c r="E209" s="253"/>
    </row>
    <row r="210" spans="2:5" ht="12.75">
      <c r="B210" s="253"/>
      <c r="C210" s="253"/>
      <c r="D210" s="253"/>
      <c r="E210" s="253"/>
    </row>
    <row r="211" spans="2:5" ht="12.75">
      <c r="B211" s="253"/>
      <c r="C211" s="253"/>
      <c r="D211" s="253"/>
      <c r="E211" s="253"/>
    </row>
    <row r="212" spans="2:5" ht="12.75">
      <c r="B212" s="253"/>
      <c r="C212" s="253"/>
      <c r="D212" s="253"/>
      <c r="E212" s="253"/>
    </row>
    <row r="213" spans="2:5" ht="12.75">
      <c r="B213" s="253"/>
      <c r="C213" s="253"/>
      <c r="D213" s="253"/>
      <c r="E213" s="253"/>
    </row>
    <row r="214" spans="2:5" ht="12.75">
      <c r="B214" s="253"/>
      <c r="C214" s="253"/>
      <c r="D214" s="253"/>
      <c r="E214" s="253"/>
    </row>
    <row r="215" spans="2:5" ht="12.75">
      <c r="B215" s="253"/>
      <c r="C215" s="253"/>
      <c r="D215" s="253"/>
      <c r="E215" s="253"/>
    </row>
    <row r="216" spans="2:5" ht="12.75">
      <c r="B216" s="253"/>
      <c r="C216" s="253"/>
      <c r="D216" s="253"/>
      <c r="E216" s="253"/>
    </row>
    <row r="217" spans="2:5" ht="12.75">
      <c r="B217" s="253"/>
      <c r="C217" s="253"/>
      <c r="D217" s="253"/>
      <c r="E217" s="253"/>
    </row>
    <row r="218" spans="2:5" ht="12.75">
      <c r="B218" s="253"/>
      <c r="C218" s="253"/>
      <c r="D218" s="253"/>
      <c r="E218" s="253"/>
    </row>
    <row r="219" spans="2:5" ht="12.75">
      <c r="B219" s="253"/>
      <c r="C219" s="253"/>
      <c r="D219" s="253"/>
      <c r="E219" s="253"/>
    </row>
    <row r="220" spans="2:5" ht="12.75">
      <c r="B220" s="253"/>
      <c r="C220" s="253"/>
      <c r="D220" s="253"/>
      <c r="E220" s="253"/>
    </row>
    <row r="221" spans="2:5" ht="12.75">
      <c r="B221" s="253"/>
      <c r="C221" s="253"/>
      <c r="D221" s="253"/>
      <c r="E221" s="253"/>
    </row>
    <row r="222" spans="2:5" ht="12.75">
      <c r="B222" s="253"/>
      <c r="C222" s="253"/>
      <c r="D222" s="253"/>
      <c r="E222" s="253"/>
    </row>
    <row r="223" spans="2:5" ht="12.75">
      <c r="B223" s="253"/>
      <c r="C223" s="253"/>
      <c r="D223" s="253"/>
      <c r="E223" s="253"/>
    </row>
    <row r="224" spans="2:5" ht="12.75">
      <c r="B224" s="253"/>
      <c r="C224" s="253"/>
      <c r="D224" s="253"/>
      <c r="E224" s="253"/>
    </row>
    <row r="225" spans="2:5" ht="12.75">
      <c r="B225" s="253"/>
      <c r="C225" s="253"/>
      <c r="D225" s="253"/>
      <c r="E225" s="253"/>
    </row>
    <row r="226" spans="2:5" ht="12.75">
      <c r="B226" s="253"/>
      <c r="C226" s="253"/>
      <c r="D226" s="253"/>
      <c r="E226" s="253"/>
    </row>
    <row r="227" spans="2:5" ht="12.75">
      <c r="B227" s="253"/>
      <c r="C227" s="253"/>
      <c r="D227" s="253"/>
      <c r="E227" s="253"/>
    </row>
    <row r="228" spans="2:5" ht="12.75">
      <c r="B228" s="253"/>
      <c r="C228" s="253"/>
      <c r="D228" s="253"/>
      <c r="E228" s="253"/>
    </row>
    <row r="229" spans="2:5" ht="12.75">
      <c r="B229" s="253"/>
      <c r="C229" s="253"/>
      <c r="D229" s="253"/>
      <c r="E229" s="253"/>
    </row>
    <row r="230" spans="2:5" ht="12.75">
      <c r="B230" s="253"/>
      <c r="C230" s="253"/>
      <c r="D230" s="253"/>
      <c r="E230" s="253"/>
    </row>
    <row r="231" spans="2:5" ht="12.75">
      <c r="B231" s="253"/>
      <c r="C231" s="253"/>
      <c r="D231" s="253"/>
      <c r="E231" s="253"/>
    </row>
    <row r="232" spans="2:5" ht="12.75">
      <c r="B232" s="253"/>
      <c r="C232" s="253"/>
      <c r="D232" s="253"/>
      <c r="E232" s="253"/>
    </row>
    <row r="233" spans="2:5" ht="12.75">
      <c r="B233" s="253"/>
      <c r="C233" s="253"/>
      <c r="D233" s="253"/>
      <c r="E233" s="253"/>
    </row>
  </sheetData>
  <sheetProtection/>
  <mergeCells count="7">
    <mergeCell ref="A1:G1"/>
    <mergeCell ref="A6:F6"/>
    <mergeCell ref="A7:H7"/>
    <mergeCell ref="A2:H2"/>
    <mergeCell ref="A3:H3"/>
    <mergeCell ref="A4:F4"/>
    <mergeCell ref="A5:F5"/>
  </mergeCells>
  <printOptions/>
  <pageMargins left="0.75" right="0.15" top="0.19" bottom="0.2" header="0.14" footer="0.2"/>
  <pageSetup horizontalDpi="600" verticalDpi="600" orientation="portrait" paperSize="9" scale="58" r:id="rId1"/>
  <rowBreaks count="1" manualBreakCount="1"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ЕЛЕНА</cp:lastModifiedBy>
  <cp:lastPrinted>2015-02-26T06:50:09Z</cp:lastPrinted>
  <dcterms:created xsi:type="dcterms:W3CDTF">2002-01-21T10:39:25Z</dcterms:created>
  <dcterms:modified xsi:type="dcterms:W3CDTF">2015-03-10T07:45:23Z</dcterms:modified>
  <cp:category/>
  <cp:version/>
  <cp:contentType/>
  <cp:contentStatus/>
</cp:coreProperties>
</file>