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ограмма" sheetId="5" r:id="rId1"/>
    <sheet name="Приложение 3" sheetId="2" r:id="rId2"/>
    <sheet name="Приложение" sheetId="6" r:id="rId3"/>
  </sheets>
  <definedNames>
    <definedName name="OLE_LINK1" localSheetId="0">Программа!$K$4</definedName>
    <definedName name="OLE_LINK12" localSheetId="0">Программа!$K$121</definedName>
    <definedName name="OLE_LINK16" localSheetId="0">Программа!$K$65</definedName>
    <definedName name="OLE_LINK3" localSheetId="0">Программа!$G$5</definedName>
    <definedName name="OLE_LINK5" localSheetId="0">Программа!$K$92</definedName>
    <definedName name="OLE_LINK9" localSheetId="0">Программа!$K$34</definedName>
    <definedName name="_xlnm.Print_Area" localSheetId="2">Приложение!$A$1:$O$160</definedName>
    <definedName name="_xlnm.Print_Area" localSheetId="1">'Приложение 3'!$A$1:$O$60</definedName>
    <definedName name="_xlnm.Print_Area" localSheetId="0">Программа!$A$1:$R$128</definedName>
  </definedNames>
  <calcPr calcId="125725"/>
</workbook>
</file>

<file path=xl/calcChain.xml><?xml version="1.0" encoding="utf-8"?>
<calcChain xmlns="http://schemas.openxmlformats.org/spreadsheetml/2006/main">
  <c r="K113" i="5"/>
  <c r="P100" l="1"/>
  <c r="P49"/>
  <c r="O100"/>
  <c r="O49"/>
  <c r="N15" i="6"/>
  <c r="N18"/>
  <c r="M15"/>
  <c r="M18"/>
  <c r="L15"/>
  <c r="L18"/>
  <c r="K15"/>
  <c r="K18"/>
  <c r="J18"/>
  <c r="J15" s="1"/>
  <c r="G115" i="5"/>
  <c r="N49"/>
  <c r="G52"/>
  <c r="I49"/>
  <c r="G53"/>
  <c r="D60" i="2"/>
  <c r="G126" i="5"/>
  <c r="G128"/>
  <c r="J155" i="6"/>
  <c r="G51" i="5"/>
  <c r="N94"/>
  <c r="N100"/>
  <c r="I149" i="6"/>
  <c r="I148" s="1"/>
  <c r="M44" i="5"/>
  <c r="G46"/>
  <c r="I48" i="6"/>
  <c r="I46" s="1"/>
  <c r="P75" i="5"/>
  <c r="N75"/>
  <c r="M75"/>
  <c r="L75"/>
  <c r="J75"/>
  <c r="I75"/>
  <c r="H75"/>
  <c r="G76"/>
  <c r="G74"/>
  <c r="P73"/>
  <c r="N73"/>
  <c r="M73"/>
  <c r="G73" s="1"/>
  <c r="L73"/>
  <c r="J73"/>
  <c r="I73"/>
  <c r="H73"/>
  <c r="O57" i="2"/>
  <c r="N57"/>
  <c r="L57"/>
  <c r="H57"/>
  <c r="G57"/>
  <c r="F57"/>
  <c r="E57"/>
  <c r="I13"/>
  <c r="I155" i="6"/>
  <c r="G124" i="5"/>
  <c r="G122"/>
  <c r="G120"/>
  <c r="G119"/>
  <c r="G118"/>
  <c r="G117"/>
  <c r="G116"/>
  <c r="G114"/>
  <c r="G110"/>
  <c r="H107"/>
  <c r="G106"/>
  <c r="G104"/>
  <c r="G67"/>
  <c r="G57"/>
  <c r="G56"/>
  <c r="G55"/>
  <c r="G108"/>
  <c r="G93"/>
  <c r="D48" i="2"/>
  <c r="D52"/>
  <c r="O41"/>
  <c r="N41"/>
  <c r="M41"/>
  <c r="L41"/>
  <c r="K41"/>
  <c r="J41"/>
  <c r="I41"/>
  <c r="H41"/>
  <c r="G41"/>
  <c r="F41"/>
  <c r="E41"/>
  <c r="D40"/>
  <c r="O29"/>
  <c r="N29"/>
  <c r="M29"/>
  <c r="L29"/>
  <c r="K29"/>
  <c r="J29"/>
  <c r="I29"/>
  <c r="H29"/>
  <c r="G29"/>
  <c r="F29"/>
  <c r="E29"/>
  <c r="O21"/>
  <c r="N21"/>
  <c r="M21"/>
  <c r="L21"/>
  <c r="K21"/>
  <c r="J21"/>
  <c r="I21"/>
  <c r="H21"/>
  <c r="G21"/>
  <c r="F21"/>
  <c r="E21"/>
  <c r="O17"/>
  <c r="N17"/>
  <c r="M17"/>
  <c r="L17"/>
  <c r="K17"/>
  <c r="J17"/>
  <c r="I17"/>
  <c r="H17"/>
  <c r="G17"/>
  <c r="F17"/>
  <c r="E17"/>
  <c r="O13"/>
  <c r="N13"/>
  <c r="M13"/>
  <c r="L13"/>
  <c r="K13"/>
  <c r="J13"/>
  <c r="H13"/>
  <c r="G13"/>
  <c r="F13"/>
  <c r="E13"/>
  <c r="O37"/>
  <c r="N37"/>
  <c r="M37"/>
  <c r="L37"/>
  <c r="K37"/>
  <c r="J37"/>
  <c r="I37"/>
  <c r="H37"/>
  <c r="G37"/>
  <c r="F37"/>
  <c r="E37"/>
  <c r="D37" s="1"/>
  <c r="D32"/>
  <c r="O25"/>
  <c r="N25"/>
  <c r="M25"/>
  <c r="L25"/>
  <c r="K25"/>
  <c r="J25"/>
  <c r="I25"/>
  <c r="H25"/>
  <c r="G25"/>
  <c r="E25"/>
  <c r="F25"/>
  <c r="D24"/>
  <c r="D20"/>
  <c r="N155" i="6"/>
  <c r="N149"/>
  <c r="N148" s="1"/>
  <c r="N146" s="1"/>
  <c r="N131"/>
  <c r="N129" s="1"/>
  <c r="N116"/>
  <c r="N113" s="1"/>
  <c r="N97"/>
  <c r="N48"/>
  <c r="N46" s="1"/>
  <c r="N26"/>
  <c r="N24" s="1"/>
  <c r="M155"/>
  <c r="M149"/>
  <c r="M148" s="1"/>
  <c r="M146" s="1"/>
  <c r="M131"/>
  <c r="M129" s="1"/>
  <c r="M116"/>
  <c r="M113" s="1"/>
  <c r="M97"/>
  <c r="M48"/>
  <c r="M46" s="1"/>
  <c r="M26"/>
  <c r="M24" s="1"/>
  <c r="L148"/>
  <c r="L131"/>
  <c r="L129" s="1"/>
  <c r="L116"/>
  <c r="L113" s="1"/>
  <c r="L102"/>
  <c r="L97"/>
  <c r="L48"/>
  <c r="L46" s="1"/>
  <c r="L26"/>
  <c r="L24" s="1"/>
  <c r="L11"/>
  <c r="L9" s="1"/>
  <c r="O53" i="2"/>
  <c r="O49"/>
  <c r="O45"/>
  <c r="N53"/>
  <c r="N49"/>
  <c r="N45"/>
  <c r="M57"/>
  <c r="M53"/>
  <c r="M49"/>
  <c r="M45"/>
  <c r="M33"/>
  <c r="R127" i="5"/>
  <c r="R125" s="1"/>
  <c r="R123"/>
  <c r="R121" s="1"/>
  <c r="R113"/>
  <c r="R111"/>
  <c r="R109"/>
  <c r="R105"/>
  <c r="R103"/>
  <c r="R99"/>
  <c r="R96"/>
  <c r="R94"/>
  <c r="R90"/>
  <c r="R88" s="1"/>
  <c r="R86"/>
  <c r="R84"/>
  <c r="R82"/>
  <c r="R77" s="1"/>
  <c r="R79"/>
  <c r="R71"/>
  <c r="R69" s="1"/>
  <c r="R65"/>
  <c r="R62"/>
  <c r="R57"/>
  <c r="R54"/>
  <c r="R49"/>
  <c r="R47"/>
  <c r="R44"/>
  <c r="R41"/>
  <c r="R38"/>
  <c r="R36"/>
  <c r="R32"/>
  <c r="R30"/>
  <c r="R28"/>
  <c r="R26" s="1"/>
  <c r="R24"/>
  <c r="R22"/>
  <c r="R20"/>
  <c r="R18"/>
  <c r="R14"/>
  <c r="R12"/>
  <c r="R10" s="1"/>
  <c r="R8"/>
  <c r="R6"/>
  <c r="Q127"/>
  <c r="Q125" s="1"/>
  <c r="Q123"/>
  <c r="Q121" s="1"/>
  <c r="Q113"/>
  <c r="Q111"/>
  <c r="Q109"/>
  <c r="Q105"/>
  <c r="Q103"/>
  <c r="Q99"/>
  <c r="Q96"/>
  <c r="Q94"/>
  <c r="Q90"/>
  <c r="Q88"/>
  <c r="Q86"/>
  <c r="Q84"/>
  <c r="Q82"/>
  <c r="Q79"/>
  <c r="Q77" s="1"/>
  <c r="Q71"/>
  <c r="Q69" s="1"/>
  <c r="Q65"/>
  <c r="Q62"/>
  <c r="Q57"/>
  <c r="Q54"/>
  <c r="Q49"/>
  <c r="Q47"/>
  <c r="Q44"/>
  <c r="Q41"/>
  <c r="Q38"/>
  <c r="Q36"/>
  <c r="Q32"/>
  <c r="Q30"/>
  <c r="Q28"/>
  <c r="Q24"/>
  <c r="Q22"/>
  <c r="Q20"/>
  <c r="Q18"/>
  <c r="Q14"/>
  <c r="Q12"/>
  <c r="Q10" s="1"/>
  <c r="Q8"/>
  <c r="Q6"/>
  <c r="P127"/>
  <c r="P125"/>
  <c r="P123"/>
  <c r="P121" s="1"/>
  <c r="P113"/>
  <c r="P111"/>
  <c r="P109"/>
  <c r="P105"/>
  <c r="P103"/>
  <c r="P99"/>
  <c r="P96"/>
  <c r="P92" s="1"/>
  <c r="P90"/>
  <c r="P88" s="1"/>
  <c r="P86"/>
  <c r="P84"/>
  <c r="P82"/>
  <c r="P79"/>
  <c r="P71"/>
  <c r="P69" s="1"/>
  <c r="P67"/>
  <c r="P65"/>
  <c r="P62"/>
  <c r="P57"/>
  <c r="P54"/>
  <c r="P34"/>
  <c r="P47"/>
  <c r="P44"/>
  <c r="P41"/>
  <c r="P38"/>
  <c r="P36"/>
  <c r="P32"/>
  <c r="P30"/>
  <c r="P28"/>
  <c r="P26" s="1"/>
  <c r="P24"/>
  <c r="P22"/>
  <c r="P20"/>
  <c r="P18"/>
  <c r="P14"/>
  <c r="P12"/>
  <c r="P8"/>
  <c r="P6" s="1"/>
  <c r="G35"/>
  <c r="G5"/>
  <c r="K131" i="6"/>
  <c r="K129" s="1"/>
  <c r="K116"/>
  <c r="K113" s="1"/>
  <c r="K48"/>
  <c r="K46" s="1"/>
  <c r="J49" i="2"/>
  <c r="M100" i="5"/>
  <c r="K97" i="6"/>
  <c r="I102"/>
  <c r="J102"/>
  <c r="K26"/>
  <c r="K24" s="1"/>
  <c r="L53" i="2"/>
  <c r="L45"/>
  <c r="L49"/>
  <c r="K155" i="6"/>
  <c r="K149"/>
  <c r="K148" s="1"/>
  <c r="K146" s="1"/>
  <c r="O127" i="5"/>
  <c r="O125" s="1"/>
  <c r="O123"/>
  <c r="O121"/>
  <c r="O113"/>
  <c r="O111"/>
  <c r="O109"/>
  <c r="O105"/>
  <c r="O103"/>
  <c r="O99"/>
  <c r="O96"/>
  <c r="O94"/>
  <c r="O90"/>
  <c r="O88" s="1"/>
  <c r="O86"/>
  <c r="O84"/>
  <c r="O82"/>
  <c r="O79"/>
  <c r="O71"/>
  <c r="O69" s="1"/>
  <c r="O65"/>
  <c r="O62"/>
  <c r="O57"/>
  <c r="O54"/>
  <c r="O34"/>
  <c r="O47"/>
  <c r="O44"/>
  <c r="O41"/>
  <c r="O38"/>
  <c r="O36"/>
  <c r="O32"/>
  <c r="O30"/>
  <c r="O28"/>
  <c r="O26" s="1"/>
  <c r="O24"/>
  <c r="O22"/>
  <c r="O20"/>
  <c r="O18"/>
  <c r="O14"/>
  <c r="O12"/>
  <c r="O10"/>
  <c r="O8"/>
  <c r="O6" s="1"/>
  <c r="H97" i="6"/>
  <c r="L79" i="5"/>
  <c r="G81"/>
  <c r="L105"/>
  <c r="I49" i="2"/>
  <c r="L103" i="5"/>
  <c r="L123"/>
  <c r="L121" s="1"/>
  <c r="H131" i="6"/>
  <c r="H129" s="1"/>
  <c r="L113" i="5"/>
  <c r="H48" i="6"/>
  <c r="H46"/>
  <c r="L62" i="5"/>
  <c r="I45" i="2"/>
  <c r="L109" i="5"/>
  <c r="L111"/>
  <c r="G64"/>
  <c r="L57"/>
  <c r="G61"/>
  <c r="L67"/>
  <c r="G68"/>
  <c r="N67"/>
  <c r="M67"/>
  <c r="J67"/>
  <c r="I67"/>
  <c r="H67"/>
  <c r="I12" i="2"/>
  <c r="D12" s="1"/>
  <c r="H102" i="6"/>
  <c r="I53" i="2"/>
  <c r="L100" i="5"/>
  <c r="N127"/>
  <c r="N125" s="1"/>
  <c r="M127"/>
  <c r="M125" s="1"/>
  <c r="L127"/>
  <c r="L125" s="1"/>
  <c r="K127"/>
  <c r="K125" s="1"/>
  <c r="J127"/>
  <c r="J125" s="1"/>
  <c r="I127"/>
  <c r="I125" s="1"/>
  <c r="H127"/>
  <c r="D59" i="2"/>
  <c r="D58"/>
  <c r="K57"/>
  <c r="J57"/>
  <c r="D57" s="1"/>
  <c r="I57"/>
  <c r="H155" i="6"/>
  <c r="G155"/>
  <c r="F155"/>
  <c r="E155"/>
  <c r="H149"/>
  <c r="H148" s="1"/>
  <c r="H146" s="1"/>
  <c r="G149"/>
  <c r="G148" s="1"/>
  <c r="G146" s="1"/>
  <c r="F149"/>
  <c r="F148" s="1"/>
  <c r="F146" s="1"/>
  <c r="E149"/>
  <c r="E148" s="1"/>
  <c r="E146" s="1"/>
  <c r="J148"/>
  <c r="J131"/>
  <c r="J129" s="1"/>
  <c r="I131"/>
  <c r="I129" s="1"/>
  <c r="J116"/>
  <c r="J113" s="1"/>
  <c r="I116"/>
  <c r="I113" s="1"/>
  <c r="H116"/>
  <c r="H113" s="1"/>
  <c r="J97"/>
  <c r="I97"/>
  <c r="J48"/>
  <c r="J46" s="1"/>
  <c r="D38"/>
  <c r="D36" s="1"/>
  <c r="J26"/>
  <c r="J24" s="1"/>
  <c r="I26"/>
  <c r="I24" s="1"/>
  <c r="H26"/>
  <c r="H24" s="1"/>
  <c r="I18"/>
  <c r="I15" s="1"/>
  <c r="H18"/>
  <c r="J11"/>
  <c r="J9" s="1"/>
  <c r="I11"/>
  <c r="I9" s="1"/>
  <c r="H11"/>
  <c r="H9" s="1"/>
  <c r="K33" i="2"/>
  <c r="K45"/>
  <c r="K49"/>
  <c r="K53"/>
  <c r="J33"/>
  <c r="J45"/>
  <c r="J53"/>
  <c r="I33"/>
  <c r="D10"/>
  <c r="D11"/>
  <c r="D15"/>
  <c r="D16"/>
  <c r="D18"/>
  <c r="D19"/>
  <c r="D22"/>
  <c r="D23"/>
  <c r="D26"/>
  <c r="D27"/>
  <c r="D28"/>
  <c r="D30"/>
  <c r="D31"/>
  <c r="D34"/>
  <c r="D35"/>
  <c r="D36"/>
  <c r="D38"/>
  <c r="D39"/>
  <c r="D42"/>
  <c r="D43"/>
  <c r="D44"/>
  <c r="D46"/>
  <c r="D47"/>
  <c r="D50"/>
  <c r="D51"/>
  <c r="D54"/>
  <c r="D55"/>
  <c r="D56"/>
  <c r="G7" i="5"/>
  <c r="G9"/>
  <c r="G11"/>
  <c r="G13"/>
  <c r="G15"/>
  <c r="G17"/>
  <c r="G19"/>
  <c r="G21"/>
  <c r="G23"/>
  <c r="G25"/>
  <c r="G27"/>
  <c r="G29"/>
  <c r="G31"/>
  <c r="G33"/>
  <c r="G37"/>
  <c r="G39"/>
  <c r="G40"/>
  <c r="G42"/>
  <c r="G43"/>
  <c r="G45"/>
  <c r="G48"/>
  <c r="G50"/>
  <c r="G58"/>
  <c r="G59"/>
  <c r="G60"/>
  <c r="G63"/>
  <c r="G66"/>
  <c r="G70"/>
  <c r="G72"/>
  <c r="G80"/>
  <c r="G83"/>
  <c r="G85"/>
  <c r="G87"/>
  <c r="G89"/>
  <c r="G91"/>
  <c r="G95"/>
  <c r="G97"/>
  <c r="G98"/>
  <c r="G101"/>
  <c r="G102"/>
  <c r="G112"/>
  <c r="L47"/>
  <c r="L36"/>
  <c r="L41"/>
  <c r="L44"/>
  <c r="L65"/>
  <c r="L38"/>
  <c r="L54"/>
  <c r="I99"/>
  <c r="J99"/>
  <c r="K99"/>
  <c r="L99"/>
  <c r="N99"/>
  <c r="H99"/>
  <c r="I57"/>
  <c r="L8"/>
  <c r="L6" s="1"/>
  <c r="L96"/>
  <c r="L94"/>
  <c r="L12"/>
  <c r="L14"/>
  <c r="L18"/>
  <c r="L20"/>
  <c r="L22"/>
  <c r="L24"/>
  <c r="L82"/>
  <c r="L84"/>
  <c r="L86"/>
  <c r="M8"/>
  <c r="M6" s="1"/>
  <c r="M12"/>
  <c r="M14"/>
  <c r="M18"/>
  <c r="M16" s="1"/>
  <c r="M20"/>
  <c r="M22"/>
  <c r="M24"/>
  <c r="M36"/>
  <c r="M41"/>
  <c r="M47"/>
  <c r="M54"/>
  <c r="M79"/>
  <c r="M82"/>
  <c r="M84"/>
  <c r="M86"/>
  <c r="M109"/>
  <c r="M111"/>
  <c r="M113"/>
  <c r="M96"/>
  <c r="M103"/>
  <c r="M105"/>
  <c r="N8"/>
  <c r="N6" s="1"/>
  <c r="N12"/>
  <c r="N14"/>
  <c r="N18"/>
  <c r="N20"/>
  <c r="N22"/>
  <c r="N24"/>
  <c r="N36"/>
  <c r="N41"/>
  <c r="N44"/>
  <c r="N47"/>
  <c r="N54"/>
  <c r="N79"/>
  <c r="N82"/>
  <c r="N84"/>
  <c r="N86"/>
  <c r="N109"/>
  <c r="N96"/>
  <c r="N103"/>
  <c r="N105"/>
  <c r="H123"/>
  <c r="I123"/>
  <c r="I121" s="1"/>
  <c r="J123"/>
  <c r="K123"/>
  <c r="K121" s="1"/>
  <c r="M123"/>
  <c r="M121" s="1"/>
  <c r="G121" s="1"/>
  <c r="N123"/>
  <c r="N121" s="1"/>
  <c r="J121"/>
  <c r="H113"/>
  <c r="I113"/>
  <c r="J113"/>
  <c r="N113"/>
  <c r="H111"/>
  <c r="H109"/>
  <c r="I111"/>
  <c r="J111"/>
  <c r="K111"/>
  <c r="N111"/>
  <c r="I109"/>
  <c r="J109"/>
  <c r="K109"/>
  <c r="H105"/>
  <c r="I105"/>
  <c r="I94"/>
  <c r="I96"/>
  <c r="I103"/>
  <c r="J105"/>
  <c r="K105"/>
  <c r="H103"/>
  <c r="J103"/>
  <c r="K103"/>
  <c r="H96"/>
  <c r="J96"/>
  <c r="K96"/>
  <c r="H94"/>
  <c r="J94"/>
  <c r="K94"/>
  <c r="H90"/>
  <c r="I90"/>
  <c r="I88" s="1"/>
  <c r="J90"/>
  <c r="J88" s="1"/>
  <c r="K90"/>
  <c r="K88" s="1"/>
  <c r="L90"/>
  <c r="L88" s="1"/>
  <c r="M90"/>
  <c r="M88" s="1"/>
  <c r="N90"/>
  <c r="N88" s="1"/>
  <c r="H86"/>
  <c r="I86"/>
  <c r="J86"/>
  <c r="K86"/>
  <c r="H84"/>
  <c r="I84"/>
  <c r="J84"/>
  <c r="K84"/>
  <c r="H82"/>
  <c r="I82"/>
  <c r="J82"/>
  <c r="K82"/>
  <c r="H79"/>
  <c r="I79"/>
  <c r="J79"/>
  <c r="K79"/>
  <c r="H71"/>
  <c r="H69" s="1"/>
  <c r="I71"/>
  <c r="I69" s="1"/>
  <c r="J71"/>
  <c r="J69" s="1"/>
  <c r="K71"/>
  <c r="K69" s="1"/>
  <c r="L71"/>
  <c r="L69" s="1"/>
  <c r="M71"/>
  <c r="M69" s="1"/>
  <c r="N71"/>
  <c r="N69" s="1"/>
  <c r="H65"/>
  <c r="I65"/>
  <c r="J65"/>
  <c r="K65"/>
  <c r="M65"/>
  <c r="N65"/>
  <c r="H62"/>
  <c r="I62"/>
  <c r="J62"/>
  <c r="K62"/>
  <c r="M62"/>
  <c r="N62"/>
  <c r="H57"/>
  <c r="J57"/>
  <c r="K57"/>
  <c r="M57"/>
  <c r="N57"/>
  <c r="H54"/>
  <c r="I54"/>
  <c r="J54"/>
  <c r="K54"/>
  <c r="H49"/>
  <c r="J49"/>
  <c r="K49"/>
  <c r="L49"/>
  <c r="M49"/>
  <c r="H47"/>
  <c r="I47"/>
  <c r="J47"/>
  <c r="K47"/>
  <c r="H44"/>
  <c r="I44"/>
  <c r="J44"/>
  <c r="K44"/>
  <c r="H41"/>
  <c r="I41"/>
  <c r="J41"/>
  <c r="K41"/>
  <c r="H38"/>
  <c r="I38"/>
  <c r="J38"/>
  <c r="K38"/>
  <c r="M38"/>
  <c r="N38"/>
  <c r="H36"/>
  <c r="I36"/>
  <c r="J36"/>
  <c r="K36"/>
  <c r="H32"/>
  <c r="I32"/>
  <c r="J32"/>
  <c r="K32"/>
  <c r="L32"/>
  <c r="M32"/>
  <c r="N32"/>
  <c r="H30"/>
  <c r="I30"/>
  <c r="J30"/>
  <c r="K30"/>
  <c r="L30"/>
  <c r="M30"/>
  <c r="N30"/>
  <c r="H28"/>
  <c r="I28"/>
  <c r="J28"/>
  <c r="J26" s="1"/>
  <c r="K28"/>
  <c r="L28"/>
  <c r="M28"/>
  <c r="N28"/>
  <c r="H24"/>
  <c r="I24"/>
  <c r="J24"/>
  <c r="K24"/>
  <c r="H22"/>
  <c r="I22"/>
  <c r="J22"/>
  <c r="K22"/>
  <c r="H20"/>
  <c r="I20"/>
  <c r="J20"/>
  <c r="K20"/>
  <c r="H18"/>
  <c r="I18"/>
  <c r="I16" s="1"/>
  <c r="J18"/>
  <c r="J16" s="1"/>
  <c r="K18"/>
  <c r="K16" s="1"/>
  <c r="H14"/>
  <c r="H12"/>
  <c r="I14"/>
  <c r="J14"/>
  <c r="K14"/>
  <c r="I12"/>
  <c r="J12"/>
  <c r="K12"/>
  <c r="I8"/>
  <c r="I6" s="1"/>
  <c r="J8"/>
  <c r="J6" s="1"/>
  <c r="K8"/>
  <c r="K6" s="1"/>
  <c r="H8"/>
  <c r="H6" s="1"/>
  <c r="D14" i="2"/>
  <c r="H77" i="5"/>
  <c r="H125"/>
  <c r="R107" l="1"/>
  <c r="K9" i="2"/>
  <c r="G103" i="5"/>
  <c r="G49"/>
  <c r="N34"/>
  <c r="G54"/>
  <c r="G75"/>
  <c r="G127"/>
  <c r="G125"/>
  <c r="G109"/>
  <c r="G105"/>
  <c r="G113"/>
  <c r="M34"/>
  <c r="G123"/>
  <c r="D53" i="2"/>
  <c r="J9"/>
  <c r="D49"/>
  <c r="P16" i="5"/>
  <c r="R16"/>
  <c r="D45" i="2"/>
  <c r="G36" i="5"/>
  <c r="D33" i="2"/>
  <c r="O16" i="5"/>
  <c r="O77"/>
  <c r="P10"/>
  <c r="R34"/>
  <c r="Q26"/>
  <c r="Q92"/>
  <c r="J10"/>
  <c r="G24"/>
  <c r="M26"/>
  <c r="O107"/>
  <c r="Q34"/>
  <c r="R92"/>
  <c r="D41" i="2"/>
  <c r="D29"/>
  <c r="L9"/>
  <c r="D21"/>
  <c r="D17"/>
  <c r="D13"/>
  <c r="O9"/>
  <c r="N9"/>
  <c r="M9"/>
  <c r="D25"/>
  <c r="G28" i="5"/>
  <c r="L26"/>
  <c r="G47"/>
  <c r="K34"/>
  <c r="P77"/>
  <c r="G100"/>
  <c r="P107"/>
  <c r="Q107"/>
  <c r="I10"/>
  <c r="Q16"/>
  <c r="G62"/>
  <c r="N77"/>
  <c r="Q4"/>
  <c r="G12"/>
  <c r="I26"/>
  <c r="H92"/>
  <c r="L10"/>
  <c r="M99"/>
  <c r="G99" s="1"/>
  <c r="K10"/>
  <c r="G18"/>
  <c r="K26"/>
  <c r="G71"/>
  <c r="G20"/>
  <c r="G22"/>
  <c r="H26"/>
  <c r="G44"/>
  <c r="G82"/>
  <c r="K92"/>
  <c r="J92"/>
  <c r="K107"/>
  <c r="K4" s="1"/>
  <c r="J107"/>
  <c r="L107"/>
  <c r="I107"/>
  <c r="G111"/>
  <c r="N107"/>
  <c r="G90"/>
  <c r="G86"/>
  <c r="G84"/>
  <c r="K77"/>
  <c r="L78"/>
  <c r="L77" s="1"/>
  <c r="J77"/>
  <c r="G79"/>
  <c r="G69"/>
  <c r="G65"/>
  <c r="M10"/>
  <c r="I34"/>
  <c r="H34"/>
  <c r="G41"/>
  <c r="G38"/>
  <c r="G32"/>
  <c r="N26"/>
  <c r="G26" s="1"/>
  <c r="G30"/>
  <c r="L16"/>
  <c r="N16"/>
  <c r="G8"/>
  <c r="O92"/>
  <c r="N10"/>
  <c r="N92"/>
  <c r="M107"/>
  <c r="M77"/>
  <c r="L34"/>
  <c r="G14"/>
  <c r="G78"/>
  <c r="I9" i="2"/>
  <c r="G96" i="5"/>
  <c r="L92"/>
  <c r="G6"/>
  <c r="J34"/>
  <c r="I77"/>
  <c r="H88"/>
  <c r="G88" s="1"/>
  <c r="G94"/>
  <c r="H121"/>
  <c r="H16"/>
  <c r="I92"/>
  <c r="H10"/>
  <c r="R4" l="1"/>
  <c r="O4"/>
  <c r="N4"/>
  <c r="G107"/>
  <c r="M92"/>
  <c r="J4"/>
  <c r="M4"/>
  <c r="P4"/>
  <c r="D9" i="2"/>
  <c r="G77" i="5"/>
  <c r="I4"/>
  <c r="G34"/>
  <c r="G16"/>
  <c r="G10"/>
  <c r="L4"/>
  <c r="H4"/>
  <c r="G92" l="1"/>
  <c r="G4"/>
</calcChain>
</file>

<file path=xl/sharedStrings.xml><?xml version="1.0" encoding="utf-8"?>
<sst xmlns="http://schemas.openxmlformats.org/spreadsheetml/2006/main" count="719" uniqueCount="377">
  <si>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</si>
  <si>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</si>
  <si>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</si>
  <si>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</si>
  <si>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</si>
  <si>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</si>
  <si>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</si>
  <si>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</si>
  <si>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</si>
  <si>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</si>
  <si>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</si>
  <si>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</si>
  <si>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</si>
  <si>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</si>
  <si>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</si>
  <si>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</si>
  <si>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Администрация сельского поселения Куликовский сельсовет</t>
  </si>
  <si>
    <t>Подпрограмма 1</t>
  </si>
  <si>
    <t>-</t>
  </si>
  <si>
    <t>2.1.1.</t>
  </si>
  <si>
    <t>Проведение совещаний, семинаров, конференций по вопросам осуществления предпринимательской деятельности. Участие во Всероссийских, международных и областных  выставках, форумах и других мероприятиях</t>
  </si>
  <si>
    <t>3.</t>
  </si>
  <si>
    <t>Подпрограмма 2</t>
  </si>
  <si>
    <t>3.1.</t>
  </si>
  <si>
    <t>Приобретение материалов для ремонта и реконструкции хоккейной площадки в с. Куликовка Вторая</t>
  </si>
  <si>
    <t>Участие в спортивных мероприятиях Лебедянского муниципального района  Липецкой области</t>
  </si>
  <si>
    <t>Подпрограмма 3</t>
  </si>
  <si>
    <t>Механическая очистка снега в зимнее время, грейдирование, ямочный ремонт на дорогах общего пользования</t>
  </si>
  <si>
    <t>4.2.</t>
  </si>
  <si>
    <t>Ремонт дороги в с. Донские Избищи по улицам Зенин проулок, Пролетарская, Миневрина</t>
  </si>
  <si>
    <t>Осуществление технического учета и дальнейшей паспортизации дорог сельского поселения, в т.ч. бесхозных дорог</t>
  </si>
  <si>
    <t>4.4.</t>
  </si>
  <si>
    <t xml:space="preserve">Обследование качества выполненных работ по ремонту дорог  </t>
  </si>
  <si>
    <t>5.</t>
  </si>
  <si>
    <t xml:space="preserve">Подпрограмма 4 </t>
  </si>
  <si>
    <t>«Обеспечение населения сельского поселения Куликовский сельсовет Лебедянского муниципального района Липецкой области качественной питьевой водой»</t>
  </si>
  <si>
    <t>5.1.</t>
  </si>
  <si>
    <t>Приобретение энергосберегающих насосов</t>
  </si>
  <si>
    <t>Монтаж и демонтаж энергосберегающих насосов</t>
  </si>
  <si>
    <t>5.3.</t>
  </si>
  <si>
    <t>Изготовление проектно-сметной документации схем водоснабжения.</t>
  </si>
  <si>
    <t>6.</t>
  </si>
  <si>
    <t>Подпрограмма 5</t>
  </si>
  <si>
    <t>Ликвидация несанкционированных свалок, организация сбора и вывоз мусора, откачивание общей канализации</t>
  </si>
  <si>
    <t>Текущий ремонт и содержание памятников воинам, погибшим в ВОВ: покраска памятников, приобретение материалов</t>
  </si>
  <si>
    <t>Приобретение венков к обелискам ВОВ</t>
  </si>
  <si>
    <t>Содержание гражданских кладбищ</t>
  </si>
  <si>
    <t>Изготовление и установка метал. изгороди на кладбище, очистка кладбища от деревьев и кустарников.</t>
  </si>
  <si>
    <t>Скашивание сорной растительности вдоль дорог и в местах общего пользования, опиливание кустарников и деревьев</t>
  </si>
  <si>
    <t>Утилизация ТБО</t>
  </si>
  <si>
    <t>Финансирование не предусмотрено</t>
  </si>
  <si>
    <t>6.6.1.</t>
  </si>
  <si>
    <t>Содержание мест отдыха: обустройство, изготовление скамеек, детских площадок</t>
  </si>
  <si>
    <t>Изготовление аншлагов, запрещающих купание в местах отдыха населения на водных объектах, баннеров на пляжах, обозначений (стела)</t>
  </si>
  <si>
    <t>6.7.1.</t>
  </si>
  <si>
    <t xml:space="preserve">-содержание сети наружного освещения - по улицам населенных пунктов сельского поселения (плата за уличное освещение) </t>
  </si>
  <si>
    <t>Приобретение светильников для уличного освещения и их установка</t>
  </si>
  <si>
    <t>6.8.</t>
  </si>
  <si>
    <t>Ремонт косилки (приобретение запчастей и расходных материалов)</t>
  </si>
  <si>
    <t>Приобретение контейнеров для ТБО</t>
  </si>
  <si>
    <t>6.9.</t>
  </si>
  <si>
    <t>Изготовление аншлагов, стел, табличек</t>
  </si>
  <si>
    <t>Засыпка щебнем территории поселения</t>
  </si>
  <si>
    <t>Подпрограмма 6</t>
  </si>
  <si>
    <t>7.1.1.</t>
  </si>
  <si>
    <t>Изготовление проектно-сметной документации на работы по строительству новых участков водопровода</t>
  </si>
  <si>
    <t>Подпрограмма 7</t>
  </si>
  <si>
    <t>Приобретение материально-технических средств пожаротушения (противогазы- 5 шт., звуковая сирена по оповещению населения, приобретение мотопомпы, ранцевых переносных огнетушителей).</t>
  </si>
  <si>
    <t>Оказание поддержки в обеспечении добровольных пожарных дружин первичными средствами пожаротушения, специальной  одеждой.</t>
  </si>
  <si>
    <t>Изготовление методических материалов, памяток на противопожарную тематику.</t>
  </si>
  <si>
    <t>Всего:</t>
  </si>
  <si>
    <t>Основное мероприятие 1 Подпрограммы 8</t>
  </si>
  <si>
    <t>Приобретение, (издание) и распространение информационного материала для населения, направленных на профилактику терроризма и экстремизма на территории сельского поселения, руб.</t>
  </si>
  <si>
    <t>Подпрограмма 9</t>
  </si>
  <si>
    <t>Основное мероприятие 1 Подпрограммы 9</t>
  </si>
  <si>
    <t>Подготовка, переподготовка кадров ОМС администрации сельского поселения по заочной форме обучения в порядке, определенном нормативным правовым актом администрации сельского поселения</t>
  </si>
  <si>
    <t>10.2.</t>
  </si>
  <si>
    <t>Основное мероприятие 2 Подпрограммы 9</t>
  </si>
  <si>
    <t>Приобретение и обслуживание  ИПС («Гарант», «Консультант»)</t>
  </si>
  <si>
    <t>18И0186260</t>
  </si>
  <si>
    <t>10.3.</t>
  </si>
  <si>
    <t>Основное мероприятие 3 Подпрограммы 9</t>
  </si>
  <si>
    <t>ИАС Бюджет-КС (похозяйственная книга в электронном виде)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</si>
  <si>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</si>
  <si>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муниципальной власти (за исключением расходов на выплаты по оплате труда работников указанных органов)</t>
  </si>
  <si>
    <t>Подпрограмма 10</t>
  </si>
  <si>
    <t>18П0100000</t>
  </si>
  <si>
    <t>11.1.</t>
  </si>
  <si>
    <t>Основное мероприятие 1 Подпрограммы 10</t>
  </si>
  <si>
    <t>18П0109000</t>
  </si>
  <si>
    <t>Выполнение муниципального задания МБУ «Куликовский Центр культуры и досуга»</t>
  </si>
  <si>
    <t>Подключение библиотек к сети Интернет и оплата услуг Интернета</t>
  </si>
  <si>
    <t>Укрепление материально-технической базы МБУ «Куликовский Центр культуры и досуга» (ремонт Дон-Избищенского клуба)</t>
  </si>
  <si>
    <t>18П0199999</t>
  </si>
  <si>
    <t>18П01L5580</t>
  </si>
  <si>
    <t>18П01R5580</t>
  </si>
  <si>
    <t>Изготовление проекта на газификацию Куликовского СДК</t>
  </si>
  <si>
    <t>Подпрограмма 11</t>
  </si>
  <si>
    <t>12.1.</t>
  </si>
  <si>
    <t>Основное мероприятие 1 Подпрограммы 11</t>
  </si>
  <si>
    <t>12.1.1.</t>
  </si>
  <si>
    <t>Прогнозная оценка расходов по источникам ресурсного обеспечения на реализацию муниципальной программы</t>
  </si>
  <si>
    <t>Наименование подпрограмм</t>
  </si>
  <si>
    <t>Источники ресурсного обеспечения</t>
  </si>
  <si>
    <t>2014 г.</t>
  </si>
  <si>
    <t>2015 г.</t>
  </si>
  <si>
    <t>2016г.</t>
  </si>
  <si>
    <t>2017г.</t>
  </si>
  <si>
    <t>2018г.</t>
  </si>
  <si>
    <t>2019г.</t>
  </si>
  <si>
    <t>2020г.</t>
  </si>
  <si>
    <t xml:space="preserve">Муниципальная программа </t>
  </si>
  <si>
    <t xml:space="preserve">«Устойчивое развитие территории сельского поселения Куликовский сельсовет </t>
  </si>
  <si>
    <t>федеральный бюджет</t>
  </si>
  <si>
    <t>областной бюджет</t>
  </si>
  <si>
    <t>местный бюджет</t>
  </si>
  <si>
    <t>Местный</t>
  </si>
  <si>
    <t>Федеральный</t>
  </si>
  <si>
    <t>Областной</t>
  </si>
  <si>
    <t>4.</t>
  </si>
  <si>
    <t>Подпрограмма 4</t>
  </si>
  <si>
    <t>7.</t>
  </si>
  <si>
    <t>8.</t>
  </si>
  <si>
    <t>9.</t>
  </si>
  <si>
    <t>Подпрограмма 8</t>
  </si>
  <si>
    <t>«Профилактика терроризма и Экстремизма на территории сельского поселения Куликовский сельсовет Лебедянского муниципального района Липецкой области на 2014-2020 годы»</t>
  </si>
  <si>
    <t>«Развитие кадрового потенциала и информационное обеспечение деятельности органов местного самоуправления  сельского поселения Куликовский сельсовет Лебедянского муниципального района Липецкой области на 2014-2020 годы»</t>
  </si>
  <si>
    <t xml:space="preserve">Оценка применения мер муниципального регулирования в сфере реализации муниципальной программы </t>
  </si>
  <si>
    <t>N п/п</t>
  </si>
  <si>
    <t>Объем выпадающих доходов местного бюджета или увеличение обязательств муниципального образования всего (тыс. руб.)</t>
  </si>
  <si>
    <t>в том числе финансовая оценка по годам реализации муниципальной программы (тыс. руб.)</t>
  </si>
  <si>
    <t>Задача 1 муниципальной программы:</t>
  </si>
  <si>
    <t>-создание условий для развития субъектов малого и среднего предпринимательства в сельском поселении.</t>
  </si>
  <si>
    <t>Всего по задаче</t>
  </si>
  <si>
    <t>Всего по подпрограмме</t>
  </si>
  <si>
    <t>Мера муниципального регулирования 1</t>
  </si>
  <si>
    <t>Всего денежных средств</t>
  </si>
  <si>
    <t>тыс. руб.</t>
  </si>
  <si>
    <t>Задача 2 муниципальной программы:</t>
  </si>
  <si>
    <t>-создание условий для здорового образа жизни, развития спорта в сельском поселении.</t>
  </si>
  <si>
    <t>Участие в сельских спортивных мероприятиях</t>
  </si>
  <si>
    <t>Мера муниципального регулирования 2</t>
  </si>
  <si>
    <t>Приобретение материалов для реконструкции хоккейной площадки в с. Куликовка Вторая</t>
  </si>
  <si>
    <t>Задача 3 муниципальной программы:</t>
  </si>
  <si>
    <t>-создание благоприятных условий для развития дорог местного значения сельского поселения.</t>
  </si>
  <si>
    <t>Мера муниципального регулирования 3</t>
  </si>
  <si>
    <t>Мера муниципального регулирования 4</t>
  </si>
  <si>
    <t>Обследование качества выполненных работ по ремонту дорог</t>
  </si>
  <si>
    <t>Задача 4 муниципальной программы:</t>
  </si>
  <si>
    <t>-создание благоприятных условий для обеспечения населения сельского поселения качественной питьевой водой.</t>
  </si>
  <si>
    <t xml:space="preserve">Задача 5 муниципальной программы:  </t>
  </si>
  <si>
    <t>-создание благоприятных условий для благоустройства территории сельского поселения.</t>
  </si>
  <si>
    <t>Подпрограмма 5.</t>
  </si>
  <si>
    <t>Текущий ремонт и содержание памятников воинам, погибшим в ВОВ: покраска памятников, приобретение материалов, приобретение венков</t>
  </si>
  <si>
    <t>Мера муниципального регулирования 5</t>
  </si>
  <si>
    <t>Мера муниципального регулирования 6</t>
  </si>
  <si>
    <t>Мера муниципального регулирования 7</t>
  </si>
  <si>
    <t>Изготовление аншлагов, запрещающих купание в местах отдыха населения на водных объектах, баннеров на пляжах</t>
  </si>
  <si>
    <t>Мера муниципального регулирования 8</t>
  </si>
  <si>
    <t>Мера муниципального регулирования 9</t>
  </si>
  <si>
    <t>Мера муниципального регулирования 10</t>
  </si>
  <si>
    <t>Плата за уличное освещение</t>
  </si>
  <si>
    <t>Мера муниципального регулирования 11</t>
  </si>
  <si>
    <t>Мера муниципального регулирования 12</t>
  </si>
  <si>
    <t>Приобретение щебня для благоустройства территории поселения</t>
  </si>
  <si>
    <t xml:space="preserve">Задача 7 муниципальной программы: </t>
  </si>
  <si>
    <t>-обеспечение пожарной безопасности на территории сельского поселения Куликовский сельсовет</t>
  </si>
  <si>
    <t xml:space="preserve">Подпрограмма 7. </t>
  </si>
  <si>
    <t>Задача 8 муниципальной программы:</t>
  </si>
  <si>
    <t xml:space="preserve"> -создание благоприятных условий для  предупреждения террористических и экстремистских проявлений на территории сельского поселения, защиты жизни граждан, от террористических и экстремистских актов.</t>
  </si>
  <si>
    <t>Задача 9</t>
  </si>
  <si>
    <t xml:space="preserve">-создание благоприятных условий для развития кадрового потенциала и информационного обеспечения деятельности органов местного самоуправления  сельского поселения </t>
  </si>
  <si>
    <t>Подготовка, переподготовка кадров ОМС администрации сельского поселения по заочной форме обучения в порядке, определенном нормативным правовым актом администрации сельского</t>
  </si>
  <si>
    <t xml:space="preserve">Задача 10 </t>
  </si>
  <si>
    <t>Создание условий,  способствующих повышению уровня и качества жизни жителей сельского поселения</t>
  </si>
  <si>
    <t>выполнение муниципального задания МБУ «Куликовский Центр культуры и досуга»</t>
  </si>
  <si>
    <t>Задача 11</t>
  </si>
  <si>
    <t>Изготовление необходимой землеустроительной, кадастровой, технической документации для получения свидетельств о государственной регистрации прав  собственности на  объекты муниципального имущества, находящиеся на территории  сельского поселения Куликовский сельсовет</t>
  </si>
  <si>
    <t>Постановка на государственный кадастровый учет, изготовление технических планов, изготовление технических паспортов, изготовление справок для регистрации объектов водоснабжения Куликовского сельского поселения</t>
  </si>
  <si>
    <t>Разработка проекта внесения изменений в Генеральный план и Правила землепользования и застройки сельского поселения Куликовский сельсовет</t>
  </si>
  <si>
    <r>
      <t>Наименование задач муниципальной программы, подпрограмм и мер государственного (муниципального) регулирования</t>
    </r>
    <r>
      <rPr>
        <vertAlign val="superscript"/>
        <sz val="9"/>
        <color indexed="8"/>
        <rFont val="Times New Roman"/>
        <family val="1"/>
        <charset val="204"/>
      </rPr>
      <t>1</t>
    </r>
  </si>
  <si>
    <r>
      <t>Краткое обоснование необходимости применения для достижения цели муниципальной программы</t>
    </r>
    <r>
      <rPr>
        <vertAlign val="superscript"/>
        <sz val="9"/>
        <color indexed="8"/>
        <rFont val="Times New Roman"/>
        <family val="1"/>
        <charset val="204"/>
      </rPr>
      <t>2</t>
    </r>
  </si>
  <si>
    <r>
      <t>Стимулирование деятельности добровольных пожарных</t>
    </r>
    <r>
      <rPr>
        <sz val="8"/>
        <color indexed="8"/>
        <rFont val="Calibri"/>
        <family val="2"/>
        <charset val="204"/>
      </rPr>
      <t>.</t>
    </r>
  </si>
  <si>
    <t>2.1</t>
  </si>
  <si>
    <t>Основное мероприятие 1 Подпрограммы 1</t>
  </si>
  <si>
    <t>Основное мероприятие 1 Подпрограммы 2</t>
  </si>
  <si>
    <t>3.1.1</t>
  </si>
  <si>
    <t>Основное мероприятие 2 Подпрограммы 2</t>
  </si>
  <si>
    <t>3.2</t>
  </si>
  <si>
    <t>3.2.1</t>
  </si>
  <si>
    <t>Основное мероприятие 1 Подпрограммы 3</t>
  </si>
  <si>
    <t>Основное мероприятие 2 Подпрограммы 3</t>
  </si>
  <si>
    <t>Основное мероприятие 3 Подпрограммы 3</t>
  </si>
  <si>
    <t>Основное мероприятие 4 Подпрограммы 3</t>
  </si>
  <si>
    <t>Основное мероприятие 1 Подпрограммы 4</t>
  </si>
  <si>
    <t>Основное мероприятие 2 Подпрограммы 4</t>
  </si>
  <si>
    <t>Основное мероприятие 3 Подпрограммы 4</t>
  </si>
  <si>
    <t>Основное мероприятие 1 Подпрограммы 5</t>
  </si>
  <si>
    <t>Основное мероприятие 2 Подпрограммы 5</t>
  </si>
  <si>
    <t>Основное мероприятие 3 Подпрограммы 5</t>
  </si>
  <si>
    <t>Основное мероприятие 4 Подпрограммы 5</t>
  </si>
  <si>
    <t>Основное мероприятие 5 Подпрограммы 5</t>
  </si>
  <si>
    <t>Основное мероприятие 6 Подпрограммы 5</t>
  </si>
  <si>
    <t>Основное мероприятие 7 Подпрограммы 5</t>
  </si>
  <si>
    <t>Основное мероприятие 8 Подпрограммы 5</t>
  </si>
  <si>
    <t>Основное мероприятие 9 Подпрограммы 5</t>
  </si>
  <si>
    <t>Основное мероприятие 10 Подпрограммы 5</t>
  </si>
  <si>
    <t>Основное мероприятие 1 Подпрограммы 6</t>
  </si>
  <si>
    <t>Основное мероприятие 1 Подпрограммы 7</t>
  </si>
  <si>
    <t>4.1</t>
  </si>
  <si>
    <t>4.1.1</t>
  </si>
  <si>
    <t>4.2.1</t>
  </si>
  <si>
    <t>4.3</t>
  </si>
  <si>
    <t>4.3.1</t>
  </si>
  <si>
    <t>4.4.1</t>
  </si>
  <si>
    <t>5.1.1</t>
  </si>
  <si>
    <t>5.2</t>
  </si>
  <si>
    <t>5.2.1</t>
  </si>
  <si>
    <t>5.3.1</t>
  </si>
  <si>
    <t>6.1</t>
  </si>
  <si>
    <t>6.1.1</t>
  </si>
  <si>
    <t>6.2</t>
  </si>
  <si>
    <t>6.2.1</t>
  </si>
  <si>
    <t>6.2.2</t>
  </si>
  <si>
    <t>6.3</t>
  </si>
  <si>
    <t>6.3.1</t>
  </si>
  <si>
    <t>6.3.2</t>
  </si>
  <si>
    <t>6.4</t>
  </si>
  <si>
    <t>6.4.1</t>
  </si>
  <si>
    <t>6.5</t>
  </si>
  <si>
    <t>6.5.1</t>
  </si>
  <si>
    <t>6.6</t>
  </si>
  <si>
    <t>6.6.2</t>
  </si>
  <si>
    <t>6.7</t>
  </si>
  <si>
    <t>6.7.2</t>
  </si>
  <si>
    <t>6.8.1</t>
  </si>
  <si>
    <t>6.8.2</t>
  </si>
  <si>
    <t>6.8.3</t>
  </si>
  <si>
    <t>6.9.1</t>
  </si>
  <si>
    <t>6.10</t>
  </si>
  <si>
    <t>6.10.1</t>
  </si>
  <si>
    <t>7.1</t>
  </si>
  <si>
    <t>9.1.1</t>
  </si>
  <si>
    <t>10.1.1</t>
  </si>
  <si>
    <t>10.3.1</t>
  </si>
  <si>
    <t>18И0000000</t>
  </si>
  <si>
    <t>18И0100000</t>
  </si>
  <si>
    <t>18И01S6790</t>
  </si>
  <si>
    <t>18И0186790</t>
  </si>
  <si>
    <t>18И0100110</t>
  </si>
  <si>
    <t>18И0100120</t>
  </si>
  <si>
    <t>18П0000000</t>
  </si>
  <si>
    <t>18Б0000000</t>
  </si>
  <si>
    <t>18Б0100000</t>
  </si>
  <si>
    <t>18Б0199999</t>
  </si>
  <si>
    <t>всего по задаче</t>
  </si>
  <si>
    <t xml:space="preserve">всего по программе </t>
  </si>
  <si>
    <t xml:space="preserve"> "Разработка генеральных планов, правил землепользования и застройки сельского поселения Куликовский сельсовет Лебедянского муниципального района Липецкой области на 2018-2020 годы"</t>
  </si>
  <si>
    <t xml:space="preserve"> "Внесение изменений в генеральные планы и правил землепользованя и застройки сельского поселения, подготовка карт (планов) границ населенных пунктов"</t>
  </si>
  <si>
    <t>18Ч0000000</t>
  </si>
  <si>
    <t>18Ч0100000</t>
  </si>
  <si>
    <t>18Ч01S6020</t>
  </si>
  <si>
    <t>Приложение  изложить в следующей редакции:</t>
  </si>
  <si>
    <t>Основное мероприятие 11 Подпрограммы 5</t>
  </si>
  <si>
    <t>6.11</t>
  </si>
  <si>
    <t>6.11.1</t>
  </si>
  <si>
    <t xml:space="preserve"> Озеленение сельского поселения </t>
  </si>
  <si>
    <t>Мера муниципального регулирования 13</t>
  </si>
  <si>
    <t xml:space="preserve">озеленение сельского поселения </t>
  </si>
  <si>
    <t>Ремонт контейнеров для ТБО</t>
  </si>
  <si>
    <t>6.8.4</t>
  </si>
  <si>
    <t>6.9.2</t>
  </si>
  <si>
    <t>Установка знаков, ИДН</t>
  </si>
  <si>
    <t xml:space="preserve">Установка ИДН </t>
  </si>
  <si>
    <t>Реализация направлений расходов основного мероприятия "Реализация мер по развитию сферы культуры в сельском поселении"</t>
  </si>
  <si>
    <t>Организация деятельности и финансовое обеспечение выполнения подготовительных работ для управления и распоряжения муниципальным имуществом и земельными участками</t>
  </si>
  <si>
    <t xml:space="preserve">  </t>
  </si>
  <si>
    <t xml:space="preserve">Приобретение травокосилки, газонокосилки, лавочек </t>
  </si>
  <si>
    <t xml:space="preserve">Приобретение травокосилки, газонокосилки, ремонт косилки, приобретение материалов, приобретение лавочек </t>
  </si>
  <si>
    <t>Изготовление указателей, стеллы, табличек</t>
  </si>
  <si>
    <t>Установка табличек пожарный гидрант</t>
  </si>
  <si>
    <t>Установка табличек пождарный гидрант</t>
  </si>
  <si>
    <t>Программа «Устойчивое развитие территории сельского поселения Куликовский сельсовет Лебедянского муниципального  района Липецкой области на 2014-2024 годы»</t>
  </si>
  <si>
    <t>«Развитие субъектов малого и среднего предпринимательства в сельском поселении Куликовский сельсовет Лебедянского муниципального района Липецкой области на 2014-2024 годы»</t>
  </si>
  <si>
    <t>«Развитие физической культуры и спорта в сельском поселении Куликовский сельсовет Лебедянского муниципального района Липецкой области на 2014 – 2024 годы»</t>
  </si>
  <si>
    <t>«Развитие дорог местного значения сельского поселения Куликовский сельсовет Лебедянского муниципального района Липецкой области  на 2014-2024 годы»</t>
  </si>
  <si>
    <t>«Благоустройство территории сельского поселения Куликовский сельсовет Лебедянского муниципального района Липецкой области на 2014-2024 годы»</t>
  </si>
  <si>
    <t>«Комплексное развитие систем коммунальной инфраструктуры сельского поселения Куликовский сельсовет Лебедянского муниципального района Липецкой области на 2014-2024 годы»</t>
  </si>
  <si>
    <t>Пожарная безопасность на территории сельского поселения Куликовский сельсовет Лебедянского муниципального района Липецкой области на 2014-2024 годы</t>
  </si>
  <si>
    <t>«Развитие кадрового потенциала и информационное обеспечение деятельности органов местного самоуправления  сельского поселения Куликовский сельсовет Лебедянского муниципального района Липецкой области на 2014-2024 годы».</t>
  </si>
  <si>
    <t>«Развитие и сохранение культуры сельского поселения Куликовский сельсовет  на 2014 – 2024 годы»</t>
  </si>
  <si>
    <t>«Рациональное использование муниципального имущества сельского поселения Куликовский сельсовет Лебедянского муниципального района Липецкой области Российской Федерации  на 2015-2024 годы»</t>
  </si>
  <si>
    <t xml:space="preserve"> "Разработка генеральных планов, правил землепользования и застройки сельского поселения Куликовский сельсовет Лебедянского муниципального района Липецкой области на 2018-2024 годы"</t>
  </si>
  <si>
    <t>«Устойчивое развитие территории сельского поселения Куликовский сельсовет
Лебедянского муниципального района Липецкой области Российской Федерации на 2014 – 2024 годы»</t>
  </si>
  <si>
    <t>Лебедянского муниципального  района Липецкой области на 2014-2024 годы»</t>
  </si>
  <si>
    <t>«Развитие малого и среднего предпринимательства и малых форм хозяйствования сельского поселения Куликовский сельсовет Лебедянского муниципального района Липецкой области на 2014-2024 годы»</t>
  </si>
  <si>
    <t>«Пожарная безопасность на территории сельского поселения Куликовский сельсовет Лебедянского муниципального района Липецкой области на 2014-2024 годы»</t>
  </si>
  <si>
    <t>«Профилактика терроризма и Экстремизма на территории сельского поселения Куликовский сельсовет Лебедянского муниципального района Липецкой области на 2014-2024 годы»</t>
  </si>
  <si>
    <t xml:space="preserve"> «Рациональное использование муниципального имущества сельского поселения Куликовский сельсовет Лебедянского муниципального района Липецкой области Российской Федерации  на 2015-2024 годы»</t>
  </si>
  <si>
    <t>«Развитие субъектов малого и среднего предпринимательства в сельском поселении Куликовский сельсовет Лебедянского муниципального района на 2014-2024 годы»</t>
  </si>
  <si>
    <t>«Развитие физической культуры и спорта в сельском поселении Куликовский сельсовет Лебедянского муниципального района на 2014 – 2024 годы»</t>
  </si>
  <si>
    <t>«Развитие дорог местного значения сельского поселения Куликовский сельсовет Лебедянского муниципального района на 2014-2024 годы»</t>
  </si>
  <si>
    <t>«О благоустройстве территории сельского поселения Куликовский сельсовет Лебедянского муниципального района на 2014-2024 г.»</t>
  </si>
  <si>
    <t xml:space="preserve">«Пожарная безопасность на территории сельского поселения Куликовский сельсовет на 2014-2024 годы». </t>
  </si>
  <si>
    <t>«Профилактика терроризма и экстремизма на территории сельского поселения Куликовский сельсовет на 2014-2024 годы».</t>
  </si>
  <si>
    <t>2021 год</t>
  </si>
  <si>
    <t>2022 год</t>
  </si>
  <si>
    <t>2023 год</t>
  </si>
  <si>
    <t>2024 год</t>
  </si>
  <si>
    <t>2021г.</t>
  </si>
  <si>
    <t>2022г.</t>
  </si>
  <si>
    <t>2023г.</t>
  </si>
  <si>
    <t>2024г.</t>
  </si>
  <si>
    <t>Основное мероприятие 2 Подпрограммы 6</t>
  </si>
  <si>
    <t>Основное мероприятие 3 Подпрограммы 6</t>
  </si>
  <si>
    <t>Основное мероприятие 4 Подпрограммы 6</t>
  </si>
  <si>
    <t>Основное мероприятие 2 Подпрограммы 8</t>
  </si>
  <si>
    <t>Основное мероприятие 3 Подпрограммы 8</t>
  </si>
  <si>
    <t>Основное мероприятие 5 Подпрограммы 8</t>
  </si>
  <si>
    <t>7</t>
  </si>
  <si>
    <t>7.1.2.</t>
  </si>
  <si>
    <t>7.2</t>
  </si>
  <si>
    <t>7.2.1</t>
  </si>
  <si>
    <t>7.3</t>
  </si>
  <si>
    <t>7.3.1</t>
  </si>
  <si>
    <t>7.4</t>
  </si>
  <si>
    <t>7.4.1</t>
  </si>
  <si>
    <t>8</t>
  </si>
  <si>
    <t>8.1.</t>
  </si>
  <si>
    <t>8.1.1</t>
  </si>
  <si>
    <t>9</t>
  </si>
  <si>
    <t>9.1</t>
  </si>
  <si>
    <t>9.2.2</t>
  </si>
  <si>
    <t>9.3.</t>
  </si>
  <si>
    <t>9.3.1</t>
  </si>
  <si>
    <t>9.4.</t>
  </si>
  <si>
    <t>9.4.1.</t>
  </si>
  <si>
    <t>9.5.</t>
  </si>
  <si>
    <t>9.5.1.</t>
  </si>
  <si>
    <t>10</t>
  </si>
  <si>
    <t>10.1.</t>
  </si>
  <si>
    <t>10.2.1</t>
  </si>
  <si>
    <t>10.3.2</t>
  </si>
  <si>
    <t>10.3.3</t>
  </si>
  <si>
    <t>10.3.4</t>
  </si>
  <si>
    <t>11</t>
  </si>
  <si>
    <t>11.1.1.</t>
  </si>
  <si>
    <t>1.</t>
  </si>
  <si>
    <t>2.</t>
  </si>
  <si>
    <t>10.</t>
  </si>
  <si>
    <t>11.</t>
  </si>
  <si>
    <t>12.</t>
  </si>
  <si>
    <t xml:space="preserve">Подпрограмма 6. </t>
  </si>
  <si>
    <t>Подпрограмма 8.</t>
  </si>
  <si>
    <t>Основное мероприятие 4 Подпрограммы 8</t>
  </si>
  <si>
    <t>9.2.</t>
  </si>
  <si>
    <t>Основное мероприятие 12 Подпрограммы 5</t>
  </si>
  <si>
    <t>Выполнение работ по строительству реконструкции, капитальному ремонту парков, скверов, набережных, мест отдыха, пляжей</t>
  </si>
  <si>
    <t>6.12</t>
  </si>
  <si>
    <t>6.12.1</t>
  </si>
  <si>
    <t>18501S6140</t>
  </si>
  <si>
    <t>Мера муниципального регулирования 14</t>
  </si>
  <si>
    <t>выполнение работ по строительству, реконструкции, капитальному ремонту парков, скверов, набережных, мест отдыха, пляжей</t>
  </si>
  <si>
    <t>6.13</t>
  </si>
  <si>
    <t>6.13.1</t>
  </si>
  <si>
    <t>Мера муниципального регулирования 15</t>
  </si>
  <si>
    <t>6.4.2</t>
  </si>
  <si>
    <t xml:space="preserve">Строительство контейнерных площадок </t>
  </si>
  <si>
    <t xml:space="preserve">Скашивание сорной растительности вдоль дорог и в местах общего пользования, опиливание кустарников и деревьев </t>
  </si>
  <si>
    <t>6.6.3</t>
  </si>
  <si>
    <t>Реализация проектов, отобранных на конкурсной основе, предложенных территориальным общественным самоуправлением, на условиях софинансирования с областным бюджетом (устройство спортивной площадки)</t>
  </si>
  <si>
    <t>18501S6420</t>
  </si>
  <si>
    <t>Укрепление материально-технической базы МБУ «Куликовский Центр культуры и досуга» (приобретение театральных кресел, приобретение музыкального оборудования)</t>
  </si>
  <si>
    <r>
      <t xml:space="preserve">Укрепление материально-технической базы </t>
    </r>
    <r>
      <rPr>
        <sz val="9"/>
        <color indexed="8"/>
        <rFont val="Calibri"/>
        <family val="2"/>
        <charset val="204"/>
      </rPr>
      <t xml:space="preserve">МБУ </t>
    </r>
    <r>
      <rPr>
        <sz val="9"/>
        <color indexed="8"/>
        <rFont val="Times New Roman"/>
        <family val="1"/>
        <charset val="204"/>
      </rPr>
      <t>«Куликовский Центр культуры и досуга» (приобретение театральных кресел, приобретение музыкального обрудования)</t>
    </r>
  </si>
  <si>
    <t>Реализация проектов, отобранных на конкурсной основе, предложенных территориальным общественным самоуправлением, на (устройство спортивной площадки)</t>
  </si>
  <si>
    <t>6.6.4</t>
  </si>
  <si>
    <t>18П01L4670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</si>
</sst>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#,##0.0"/>
  </numFmts>
  <fonts count="15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vertAlign val="superscript"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49" fontId="6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wrapText="1" indent="2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0" xfId="0" applyNumberFormat="1" applyFont="1"/>
    <xf numFmtId="164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justify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1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49" fontId="5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/>
    <xf numFmtId="0" fontId="6" fillId="2" borderId="0" xfId="0" applyFont="1" applyFill="1"/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0" xfId="0" applyFont="1" applyFill="1"/>
    <xf numFmtId="0" fontId="2" fillId="2" borderId="1" xfId="0" applyFont="1" applyFill="1" applyBorder="1" applyAlignment="1">
      <alignment horizontal="left" vertical="top" wrapText="1" indent="2"/>
    </xf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3" borderId="0" xfId="0" applyFont="1" applyFill="1"/>
    <xf numFmtId="0" fontId="1" fillId="4" borderId="1" xfId="0" applyFont="1" applyFill="1" applyBorder="1" applyAlignment="1">
      <alignment horizontal="left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6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 indent="2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8"/>
  <sheetViews>
    <sheetView tabSelected="1" view="pageBreakPreview" topLeftCell="D1" zoomScaleNormal="80" workbookViewId="0">
      <selection activeCell="K114" sqref="K114"/>
    </sheetView>
  </sheetViews>
  <sheetFormatPr defaultRowHeight="11.25"/>
  <cols>
    <col min="1" max="1" width="5.7109375" style="7" customWidth="1"/>
    <col min="2" max="2" width="30" style="5" customWidth="1"/>
    <col min="3" max="3" width="28.28515625" style="5" customWidth="1"/>
    <col min="4" max="5" width="9.140625" style="5"/>
    <col min="6" max="6" width="11.140625" style="5" customWidth="1"/>
    <col min="7" max="10" width="9.140625" style="5"/>
    <col min="11" max="13" width="9.140625" style="61"/>
    <col min="14" max="14" width="9.140625" style="5"/>
    <col min="15" max="15" width="9.140625" style="61"/>
    <col min="16" max="16" width="9.140625" style="5"/>
    <col min="17" max="18" width="9.140625" style="61"/>
    <col min="19" max="19" width="11.42578125" style="5" customWidth="1"/>
    <col min="20" max="16384" width="9.140625" style="5"/>
  </cols>
  <sheetData>
    <row r="1" spans="1:19" ht="37.5" customHeight="1">
      <c r="A1" s="16" t="s">
        <v>0</v>
      </c>
      <c r="B1" s="19" t="s">
        <v>1</v>
      </c>
      <c r="C1" s="8" t="s">
        <v>2</v>
      </c>
      <c r="D1" s="147" t="s">
        <v>3</v>
      </c>
      <c r="E1" s="147"/>
      <c r="F1" s="147"/>
      <c r="G1" s="148" t="s">
        <v>4</v>
      </c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50"/>
    </row>
    <row r="2" spans="1:19">
      <c r="A2" s="14"/>
      <c r="B2" s="6"/>
      <c r="C2" s="6"/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55" t="s">
        <v>12</v>
      </c>
      <c r="L2" s="55" t="s">
        <v>13</v>
      </c>
      <c r="M2" s="55" t="s">
        <v>14</v>
      </c>
      <c r="N2" s="6" t="s">
        <v>15</v>
      </c>
      <c r="O2" s="55" t="s">
        <v>305</v>
      </c>
      <c r="P2" s="6" t="s">
        <v>306</v>
      </c>
      <c r="Q2" s="55" t="s">
        <v>307</v>
      </c>
      <c r="R2" s="55" t="s">
        <v>308</v>
      </c>
    </row>
    <row r="3" spans="1:19">
      <c r="A3" s="14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55">
        <v>11</v>
      </c>
      <c r="L3" s="55">
        <v>12</v>
      </c>
      <c r="M3" s="55">
        <v>13</v>
      </c>
      <c r="N3" s="6">
        <v>14</v>
      </c>
      <c r="O3" s="55">
        <v>15</v>
      </c>
      <c r="P3" s="6">
        <v>16</v>
      </c>
      <c r="Q3" s="55">
        <v>17</v>
      </c>
      <c r="R3" s="55">
        <v>18</v>
      </c>
    </row>
    <row r="4" spans="1:19" ht="54.75" customHeight="1">
      <c r="A4" s="14">
        <v>1</v>
      </c>
      <c r="B4" s="15" t="s">
        <v>282</v>
      </c>
      <c r="C4" s="10" t="s">
        <v>8</v>
      </c>
      <c r="D4" s="8">
        <v>909</v>
      </c>
      <c r="E4" s="8"/>
      <c r="F4" s="8">
        <v>1800000</v>
      </c>
      <c r="G4" s="24">
        <f>H4+I4+J4+OLE_LINK1+L4+M4+N4+O4+P4+Q4+R4</f>
        <v>43483.6</v>
      </c>
      <c r="H4" s="24">
        <f t="shared" ref="H4:K4" si="0">H6+H10+H16+H26+H34+H69+H77+H88+H92+H107+H121</f>
        <v>2637.8</v>
      </c>
      <c r="I4" s="24">
        <f t="shared" si="0"/>
        <v>3026.8</v>
      </c>
      <c r="J4" s="24">
        <f t="shared" si="0"/>
        <v>3276.3</v>
      </c>
      <c r="K4" s="56">
        <f t="shared" si="0"/>
        <v>5141.8999999999996</v>
      </c>
      <c r="L4" s="56">
        <f>L6+L10+L16+L26+L34+L69+L77+L88+L92+L107+L121+L125</f>
        <v>5283.7999999999993</v>
      </c>
      <c r="M4" s="56">
        <f>M6+M10+M16+M26+M34+M77+M88+M92+M107+M121+M125</f>
        <v>6991.2000000000007</v>
      </c>
      <c r="N4" s="24">
        <f>N6+N10+N16+N26+N34+N69+N77+N88+N92+N107+N121+N125</f>
        <v>4843</v>
      </c>
      <c r="O4" s="56">
        <f>O6+O10+O16+O26+O34+O69+O77+O88+O92+O107+O121+O125</f>
        <v>3701.3999999999996</v>
      </c>
      <c r="P4" s="24">
        <f t="shared" ref="P4" si="1">P6+P10+P16+P26+P34+P69+P77+P88+P92+P107+P121</f>
        <v>3730.4999999999995</v>
      </c>
      <c r="Q4" s="56">
        <f t="shared" ref="Q4:R4" si="2">Q6+Q10+Q16+Q26+Q34+Q69+Q77+Q88+Q92+Q107+Q121</f>
        <v>2378.8999999999996</v>
      </c>
      <c r="R4" s="56">
        <f t="shared" si="2"/>
        <v>2472</v>
      </c>
      <c r="S4" s="23"/>
    </row>
    <row r="5" spans="1:19" ht="22.5" customHeight="1">
      <c r="A5" s="14"/>
      <c r="B5" s="15"/>
      <c r="C5" s="9" t="s">
        <v>16</v>
      </c>
      <c r="D5" s="8">
        <v>909</v>
      </c>
      <c r="E5" s="63"/>
      <c r="F5" s="8"/>
      <c r="G5" s="24">
        <f>H5+I5+J5+K5+L5+M5+N5+O5+P5+Q5+R5</f>
        <v>43483.600000000006</v>
      </c>
      <c r="H5" s="101">
        <v>2637.8</v>
      </c>
      <c r="I5" s="101">
        <v>3026.8</v>
      </c>
      <c r="J5" s="101">
        <v>3276.3</v>
      </c>
      <c r="K5" s="57">
        <v>5141.8999999999996</v>
      </c>
      <c r="L5" s="56">
        <v>5283.8</v>
      </c>
      <c r="M5" s="56">
        <v>6991.2</v>
      </c>
      <c r="N5" s="24">
        <v>4843</v>
      </c>
      <c r="O5" s="57">
        <v>3701.4</v>
      </c>
      <c r="P5" s="24">
        <v>3730.5</v>
      </c>
      <c r="Q5" s="57">
        <v>2378.9</v>
      </c>
      <c r="R5" s="146">
        <v>2472</v>
      </c>
      <c r="S5" s="23"/>
    </row>
    <row r="6" spans="1:19" s="76" customFormat="1" ht="12.75" customHeight="1">
      <c r="A6" s="70">
        <v>2</v>
      </c>
      <c r="B6" s="71" t="s">
        <v>17</v>
      </c>
      <c r="C6" s="71" t="s">
        <v>8</v>
      </c>
      <c r="D6" s="72">
        <v>909</v>
      </c>
      <c r="E6" s="73">
        <v>412</v>
      </c>
      <c r="F6" s="72">
        <v>1800000</v>
      </c>
      <c r="G6" s="74">
        <f t="shared" ref="G6:G79" si="3">SUM(H6:N6)</f>
        <v>0.5</v>
      </c>
      <c r="H6" s="74">
        <f t="shared" ref="H6:N6" si="4">H8</f>
        <v>0.5</v>
      </c>
      <c r="I6" s="74">
        <f t="shared" si="4"/>
        <v>0</v>
      </c>
      <c r="J6" s="74">
        <f t="shared" si="4"/>
        <v>0</v>
      </c>
      <c r="K6" s="74">
        <f t="shared" si="4"/>
        <v>0</v>
      </c>
      <c r="L6" s="74">
        <f t="shared" si="4"/>
        <v>0</v>
      </c>
      <c r="M6" s="74">
        <f t="shared" si="4"/>
        <v>0</v>
      </c>
      <c r="N6" s="74">
        <f t="shared" si="4"/>
        <v>0</v>
      </c>
      <c r="O6" s="74">
        <f t="shared" ref="O6:P6" si="5">O8</f>
        <v>0</v>
      </c>
      <c r="P6" s="74">
        <f t="shared" si="5"/>
        <v>0</v>
      </c>
      <c r="Q6" s="74">
        <f t="shared" ref="Q6:R6" si="6">Q8</f>
        <v>0</v>
      </c>
      <c r="R6" s="74">
        <f t="shared" si="6"/>
        <v>0</v>
      </c>
      <c r="S6" s="75"/>
    </row>
    <row r="7" spans="1:19" ht="66" customHeight="1">
      <c r="A7" s="14"/>
      <c r="B7" s="10" t="s">
        <v>283</v>
      </c>
      <c r="C7" s="9" t="s">
        <v>16</v>
      </c>
      <c r="D7" s="8">
        <v>909</v>
      </c>
      <c r="E7" s="63">
        <v>412</v>
      </c>
      <c r="F7" s="8">
        <v>1890000</v>
      </c>
      <c r="G7" s="24">
        <f t="shared" si="3"/>
        <v>0.5</v>
      </c>
      <c r="H7" s="24">
        <v>0.5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3"/>
    </row>
    <row r="8" spans="1:19" ht="26.25" customHeight="1">
      <c r="A8" s="26" t="s">
        <v>183</v>
      </c>
      <c r="B8" s="27" t="s">
        <v>184</v>
      </c>
      <c r="C8" s="28" t="s">
        <v>16</v>
      </c>
      <c r="D8" s="29">
        <v>909</v>
      </c>
      <c r="E8" s="64">
        <v>412</v>
      </c>
      <c r="F8" s="29">
        <v>1890000</v>
      </c>
      <c r="G8" s="24">
        <f t="shared" si="3"/>
        <v>0.5</v>
      </c>
      <c r="H8" s="30">
        <f t="shared" ref="H8:R8" si="7">H9</f>
        <v>0.5</v>
      </c>
      <c r="I8" s="30">
        <f t="shared" si="7"/>
        <v>0</v>
      </c>
      <c r="J8" s="30">
        <f t="shared" si="7"/>
        <v>0</v>
      </c>
      <c r="K8" s="58">
        <f t="shared" si="7"/>
        <v>0</v>
      </c>
      <c r="L8" s="58">
        <f t="shared" si="7"/>
        <v>0</v>
      </c>
      <c r="M8" s="58">
        <f t="shared" si="7"/>
        <v>0</v>
      </c>
      <c r="N8" s="30">
        <f t="shared" si="7"/>
        <v>0</v>
      </c>
      <c r="O8" s="58">
        <f t="shared" si="7"/>
        <v>0</v>
      </c>
      <c r="P8" s="30">
        <f t="shared" si="7"/>
        <v>0</v>
      </c>
      <c r="Q8" s="58">
        <f t="shared" si="7"/>
        <v>0</v>
      </c>
      <c r="R8" s="58">
        <f t="shared" si="7"/>
        <v>0</v>
      </c>
      <c r="S8" s="23"/>
    </row>
    <row r="9" spans="1:19" ht="68.25" customHeight="1">
      <c r="A9" s="14" t="s">
        <v>19</v>
      </c>
      <c r="B9" s="9" t="s">
        <v>20</v>
      </c>
      <c r="C9" s="9"/>
      <c r="D9" s="22">
        <v>909</v>
      </c>
      <c r="E9" s="65">
        <v>412</v>
      </c>
      <c r="F9" s="22">
        <v>1899999</v>
      </c>
      <c r="G9" s="24">
        <f t="shared" si="3"/>
        <v>0.5</v>
      </c>
      <c r="H9" s="25">
        <v>0.5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3"/>
    </row>
    <row r="10" spans="1:19" s="76" customFormat="1" ht="12.75" customHeight="1">
      <c r="A10" s="70" t="s">
        <v>21</v>
      </c>
      <c r="B10" s="71" t="s">
        <v>22</v>
      </c>
      <c r="C10" s="71" t="s">
        <v>8</v>
      </c>
      <c r="D10" s="72">
        <v>909</v>
      </c>
      <c r="E10" s="73">
        <v>1102</v>
      </c>
      <c r="F10" s="72">
        <v>1820000000</v>
      </c>
      <c r="G10" s="74">
        <f>H10+I10+J10+K10+L10+M10+N10+O10+P10+Q10+R10</f>
        <v>41.3</v>
      </c>
      <c r="H10" s="74">
        <f t="shared" ref="H10:N10" si="8">H12+H14</f>
        <v>9</v>
      </c>
      <c r="I10" s="74">
        <f t="shared" si="8"/>
        <v>3</v>
      </c>
      <c r="J10" s="74">
        <f t="shared" si="8"/>
        <v>9</v>
      </c>
      <c r="K10" s="74">
        <f t="shared" si="8"/>
        <v>9</v>
      </c>
      <c r="L10" s="74">
        <f t="shared" si="8"/>
        <v>6.9</v>
      </c>
      <c r="M10" s="74">
        <f t="shared" si="8"/>
        <v>2.4</v>
      </c>
      <c r="N10" s="74">
        <f t="shared" si="8"/>
        <v>2</v>
      </c>
      <c r="O10" s="74">
        <f t="shared" ref="O10:P10" si="9">O12+O14</f>
        <v>0</v>
      </c>
      <c r="P10" s="74">
        <f t="shared" si="9"/>
        <v>0</v>
      </c>
      <c r="Q10" s="74">
        <f t="shared" ref="Q10:R10" si="10">Q12+Q14</f>
        <v>0</v>
      </c>
      <c r="R10" s="74">
        <f t="shared" si="10"/>
        <v>0</v>
      </c>
      <c r="S10" s="75"/>
    </row>
    <row r="11" spans="1:19" ht="54.75" customHeight="1">
      <c r="A11" s="14"/>
      <c r="B11" s="10" t="s">
        <v>284</v>
      </c>
      <c r="C11" s="9" t="s">
        <v>16</v>
      </c>
      <c r="D11" s="8">
        <v>909</v>
      </c>
      <c r="E11" s="63">
        <v>1102</v>
      </c>
      <c r="F11" s="8">
        <v>1820000000</v>
      </c>
      <c r="G11" s="24">
        <f t="shared" si="3"/>
        <v>41.3</v>
      </c>
      <c r="H11" s="24">
        <v>9</v>
      </c>
      <c r="I11" s="24">
        <v>3</v>
      </c>
      <c r="J11" s="24">
        <v>9</v>
      </c>
      <c r="K11" s="56">
        <v>9</v>
      </c>
      <c r="L11" s="56">
        <v>6.9</v>
      </c>
      <c r="M11" s="56">
        <v>2.4</v>
      </c>
      <c r="N11" s="24">
        <v>2</v>
      </c>
      <c r="O11" s="24">
        <v>0</v>
      </c>
      <c r="P11" s="24">
        <v>0</v>
      </c>
      <c r="Q11" s="24">
        <v>0</v>
      </c>
      <c r="R11" s="24">
        <v>0</v>
      </c>
      <c r="S11" s="23"/>
    </row>
    <row r="12" spans="1:19" ht="24" customHeight="1">
      <c r="A12" s="26" t="s">
        <v>23</v>
      </c>
      <c r="B12" s="27" t="s">
        <v>185</v>
      </c>
      <c r="C12" s="28" t="s">
        <v>16</v>
      </c>
      <c r="D12" s="29">
        <v>909</v>
      </c>
      <c r="E12" s="64">
        <v>1102</v>
      </c>
      <c r="F12" s="29">
        <v>1820100000</v>
      </c>
      <c r="G12" s="24">
        <f t="shared" si="3"/>
        <v>14</v>
      </c>
      <c r="H12" s="30">
        <f t="shared" ref="H12:R12" si="11">H13</f>
        <v>8</v>
      </c>
      <c r="I12" s="30">
        <f t="shared" si="11"/>
        <v>0</v>
      </c>
      <c r="J12" s="30">
        <f t="shared" si="11"/>
        <v>3</v>
      </c>
      <c r="K12" s="58">
        <f t="shared" si="11"/>
        <v>3</v>
      </c>
      <c r="L12" s="58">
        <f t="shared" si="11"/>
        <v>0</v>
      </c>
      <c r="M12" s="58">
        <f t="shared" si="11"/>
        <v>0</v>
      </c>
      <c r="N12" s="30">
        <f t="shared" si="11"/>
        <v>0</v>
      </c>
      <c r="O12" s="58">
        <f t="shared" si="11"/>
        <v>0</v>
      </c>
      <c r="P12" s="30">
        <f t="shared" si="11"/>
        <v>0</v>
      </c>
      <c r="Q12" s="58">
        <f t="shared" si="11"/>
        <v>0</v>
      </c>
      <c r="R12" s="58">
        <f t="shared" si="11"/>
        <v>0</v>
      </c>
      <c r="S12" s="23"/>
    </row>
    <row r="13" spans="1:19" ht="36" customHeight="1">
      <c r="A13" s="14" t="s">
        <v>186</v>
      </c>
      <c r="B13" s="9" t="s">
        <v>24</v>
      </c>
      <c r="C13" s="9"/>
      <c r="D13" s="22">
        <v>909</v>
      </c>
      <c r="E13" s="65">
        <v>1102</v>
      </c>
      <c r="F13" s="22">
        <v>1820199999</v>
      </c>
      <c r="G13" s="24">
        <f t="shared" si="3"/>
        <v>14</v>
      </c>
      <c r="H13" s="25">
        <v>8</v>
      </c>
      <c r="I13" s="25"/>
      <c r="J13" s="25">
        <v>3</v>
      </c>
      <c r="K13" s="59">
        <v>3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23"/>
    </row>
    <row r="14" spans="1:19" ht="22.5" customHeight="1">
      <c r="A14" s="26" t="s">
        <v>188</v>
      </c>
      <c r="B14" s="27" t="s">
        <v>187</v>
      </c>
      <c r="C14" s="28" t="s">
        <v>16</v>
      </c>
      <c r="D14" s="29">
        <v>909</v>
      </c>
      <c r="E14" s="64">
        <v>1102</v>
      </c>
      <c r="F14" s="29">
        <v>1820100000</v>
      </c>
      <c r="G14" s="24">
        <f t="shared" si="3"/>
        <v>27.299999999999997</v>
      </c>
      <c r="H14" s="30">
        <f t="shared" ref="H14:R14" si="12">H15</f>
        <v>1</v>
      </c>
      <c r="I14" s="30">
        <f t="shared" si="12"/>
        <v>3</v>
      </c>
      <c r="J14" s="30">
        <f t="shared" si="12"/>
        <v>6</v>
      </c>
      <c r="K14" s="58">
        <f t="shared" si="12"/>
        <v>6</v>
      </c>
      <c r="L14" s="58">
        <f t="shared" si="12"/>
        <v>6.9</v>
      </c>
      <c r="M14" s="58">
        <f t="shared" si="12"/>
        <v>2.4</v>
      </c>
      <c r="N14" s="30">
        <f t="shared" si="12"/>
        <v>2</v>
      </c>
      <c r="O14" s="58">
        <f t="shared" si="12"/>
        <v>0</v>
      </c>
      <c r="P14" s="30">
        <f t="shared" si="12"/>
        <v>0</v>
      </c>
      <c r="Q14" s="58">
        <f t="shared" si="12"/>
        <v>0</v>
      </c>
      <c r="R14" s="58">
        <f t="shared" si="12"/>
        <v>0</v>
      </c>
      <c r="S14" s="23"/>
    </row>
    <row r="15" spans="1:19" ht="34.5" customHeight="1">
      <c r="A15" s="14" t="s">
        <v>189</v>
      </c>
      <c r="B15" s="9" t="s">
        <v>25</v>
      </c>
      <c r="C15" s="9"/>
      <c r="D15" s="22">
        <v>909</v>
      </c>
      <c r="E15" s="65">
        <v>1102</v>
      </c>
      <c r="F15" s="22">
        <v>1820199999</v>
      </c>
      <c r="G15" s="24">
        <f t="shared" si="3"/>
        <v>27.299999999999997</v>
      </c>
      <c r="H15" s="25">
        <v>1</v>
      </c>
      <c r="I15" s="25">
        <v>3</v>
      </c>
      <c r="J15" s="25">
        <v>6</v>
      </c>
      <c r="K15" s="59">
        <v>6</v>
      </c>
      <c r="L15" s="59">
        <v>6.9</v>
      </c>
      <c r="M15" s="59">
        <v>2.4</v>
      </c>
      <c r="N15" s="25">
        <v>2</v>
      </c>
      <c r="O15" s="25">
        <v>0</v>
      </c>
      <c r="P15" s="25">
        <v>0</v>
      </c>
      <c r="Q15" s="25">
        <v>0</v>
      </c>
      <c r="R15" s="25">
        <v>0</v>
      </c>
      <c r="S15" s="23"/>
    </row>
    <row r="16" spans="1:19" s="76" customFormat="1" ht="12.75" customHeight="1">
      <c r="A16" s="70">
        <v>4</v>
      </c>
      <c r="B16" s="71" t="s">
        <v>26</v>
      </c>
      <c r="C16" s="71" t="s">
        <v>8</v>
      </c>
      <c r="D16" s="77">
        <v>909</v>
      </c>
      <c r="E16" s="73">
        <v>409</v>
      </c>
      <c r="F16" s="72">
        <v>1840000000</v>
      </c>
      <c r="G16" s="74">
        <f>H16+I16+J16+K16+L16+M16+N16+O16+P16+Q16+R16</f>
        <v>2918.3</v>
      </c>
      <c r="H16" s="74">
        <f t="shared" ref="H16:N16" si="13">H18+H20+H22+H24</f>
        <v>754.2</v>
      </c>
      <c r="I16" s="74">
        <f t="shared" si="13"/>
        <v>229</v>
      </c>
      <c r="J16" s="74">
        <f t="shared" si="13"/>
        <v>304.2</v>
      </c>
      <c r="K16" s="74">
        <f t="shared" si="13"/>
        <v>304.2</v>
      </c>
      <c r="L16" s="74">
        <f t="shared" si="13"/>
        <v>304.2</v>
      </c>
      <c r="M16" s="74">
        <f t="shared" si="13"/>
        <v>470</v>
      </c>
      <c r="N16" s="74">
        <f t="shared" si="13"/>
        <v>552.5</v>
      </c>
      <c r="O16" s="74">
        <f t="shared" ref="O16:P16" si="14">O18+O20+O22+O24</f>
        <v>0</v>
      </c>
      <c r="P16" s="74">
        <f t="shared" si="14"/>
        <v>0</v>
      </c>
      <c r="Q16" s="74">
        <f t="shared" ref="Q16:R16" si="15">Q18+Q20+Q22+Q24</f>
        <v>0</v>
      </c>
      <c r="R16" s="74">
        <f t="shared" si="15"/>
        <v>0</v>
      </c>
      <c r="S16" s="75"/>
    </row>
    <row r="17" spans="1:19" ht="54.75" customHeight="1">
      <c r="A17" s="14"/>
      <c r="B17" s="10" t="s">
        <v>285</v>
      </c>
      <c r="C17" s="9" t="s">
        <v>16</v>
      </c>
      <c r="D17" s="12">
        <v>909</v>
      </c>
      <c r="E17" s="63">
        <v>409</v>
      </c>
      <c r="F17" s="8">
        <v>1840000000</v>
      </c>
      <c r="G17" s="24">
        <f t="shared" si="3"/>
        <v>2918.3</v>
      </c>
      <c r="H17" s="24">
        <v>754.2</v>
      </c>
      <c r="I17" s="24">
        <v>229</v>
      </c>
      <c r="J17" s="24">
        <v>304.2</v>
      </c>
      <c r="K17" s="56">
        <v>304.2</v>
      </c>
      <c r="L17" s="56">
        <v>304.2</v>
      </c>
      <c r="M17" s="56">
        <v>470</v>
      </c>
      <c r="N17" s="24">
        <v>552.5</v>
      </c>
      <c r="O17" s="24">
        <v>0</v>
      </c>
      <c r="P17" s="24">
        <v>0</v>
      </c>
      <c r="Q17" s="24">
        <v>0</v>
      </c>
      <c r="R17" s="24">
        <v>0</v>
      </c>
      <c r="S17" s="23"/>
    </row>
    <row r="18" spans="1:19" ht="23.25" customHeight="1">
      <c r="A18" s="26" t="s">
        <v>209</v>
      </c>
      <c r="B18" s="27" t="s">
        <v>190</v>
      </c>
      <c r="C18" s="28" t="s">
        <v>16</v>
      </c>
      <c r="D18" s="32">
        <v>909</v>
      </c>
      <c r="E18" s="64">
        <v>409</v>
      </c>
      <c r="F18" s="29">
        <v>1840100000</v>
      </c>
      <c r="G18" s="24">
        <f t="shared" si="3"/>
        <v>2249.1000000000004</v>
      </c>
      <c r="H18" s="30">
        <f t="shared" ref="H18:R18" si="16">H19</f>
        <v>85</v>
      </c>
      <c r="I18" s="30">
        <f t="shared" si="16"/>
        <v>229</v>
      </c>
      <c r="J18" s="30">
        <f t="shared" si="16"/>
        <v>304.2</v>
      </c>
      <c r="K18" s="58">
        <f t="shared" si="16"/>
        <v>304.2</v>
      </c>
      <c r="L18" s="58">
        <f t="shared" si="16"/>
        <v>304.2</v>
      </c>
      <c r="M18" s="58">
        <f t="shared" si="16"/>
        <v>470</v>
      </c>
      <c r="N18" s="30">
        <f t="shared" si="16"/>
        <v>552.5</v>
      </c>
      <c r="O18" s="58">
        <f t="shared" si="16"/>
        <v>0</v>
      </c>
      <c r="P18" s="30">
        <f t="shared" si="16"/>
        <v>0</v>
      </c>
      <c r="Q18" s="58">
        <f t="shared" si="16"/>
        <v>0</v>
      </c>
      <c r="R18" s="58">
        <f t="shared" si="16"/>
        <v>0</v>
      </c>
      <c r="S18" s="23"/>
    </row>
    <row r="19" spans="1:19" ht="34.5" customHeight="1">
      <c r="A19" s="14" t="s">
        <v>210</v>
      </c>
      <c r="B19" s="9" t="s">
        <v>27</v>
      </c>
      <c r="C19" s="9"/>
      <c r="D19" s="21">
        <v>909</v>
      </c>
      <c r="E19" s="65">
        <v>409</v>
      </c>
      <c r="F19" s="22">
        <v>1840120060</v>
      </c>
      <c r="G19" s="24">
        <f t="shared" si="3"/>
        <v>2249.1000000000004</v>
      </c>
      <c r="H19" s="25">
        <v>85</v>
      </c>
      <c r="I19" s="25">
        <v>229</v>
      </c>
      <c r="J19" s="25">
        <v>304.2</v>
      </c>
      <c r="K19" s="59">
        <v>304.2</v>
      </c>
      <c r="L19" s="59">
        <v>304.2</v>
      </c>
      <c r="M19" s="59">
        <v>470</v>
      </c>
      <c r="N19" s="25">
        <v>552.5</v>
      </c>
      <c r="O19" s="25">
        <v>0</v>
      </c>
      <c r="P19" s="25">
        <v>0</v>
      </c>
      <c r="Q19" s="25">
        <v>0</v>
      </c>
      <c r="R19" s="25">
        <v>0</v>
      </c>
      <c r="S19" s="23"/>
    </row>
    <row r="20" spans="1:19" ht="27" customHeight="1">
      <c r="A20" s="26" t="s">
        <v>28</v>
      </c>
      <c r="B20" s="27" t="s">
        <v>191</v>
      </c>
      <c r="C20" s="28" t="s">
        <v>16</v>
      </c>
      <c r="D20" s="32">
        <v>909</v>
      </c>
      <c r="E20" s="64">
        <v>409</v>
      </c>
      <c r="F20" s="29">
        <v>1840100000</v>
      </c>
      <c r="G20" s="24">
        <f t="shared" si="3"/>
        <v>524.20000000000005</v>
      </c>
      <c r="H20" s="30">
        <f t="shared" ref="H20:R20" si="17">H21</f>
        <v>524.20000000000005</v>
      </c>
      <c r="I20" s="30">
        <f t="shared" si="17"/>
        <v>0</v>
      </c>
      <c r="J20" s="30">
        <f t="shared" si="17"/>
        <v>0</v>
      </c>
      <c r="K20" s="58">
        <f t="shared" si="17"/>
        <v>0</v>
      </c>
      <c r="L20" s="58">
        <f t="shared" si="17"/>
        <v>0</v>
      </c>
      <c r="M20" s="58">
        <f t="shared" si="17"/>
        <v>0</v>
      </c>
      <c r="N20" s="30">
        <f t="shared" si="17"/>
        <v>0</v>
      </c>
      <c r="O20" s="58">
        <f t="shared" si="17"/>
        <v>0</v>
      </c>
      <c r="P20" s="30">
        <f t="shared" si="17"/>
        <v>0</v>
      </c>
      <c r="Q20" s="58">
        <f t="shared" si="17"/>
        <v>0</v>
      </c>
      <c r="R20" s="58">
        <f t="shared" si="17"/>
        <v>0</v>
      </c>
      <c r="S20" s="23"/>
    </row>
    <row r="21" spans="1:19" ht="39.75" customHeight="1">
      <c r="A21" s="14" t="s">
        <v>211</v>
      </c>
      <c r="B21" s="9" t="s">
        <v>29</v>
      </c>
      <c r="C21" s="9"/>
      <c r="D21" s="21">
        <v>909</v>
      </c>
      <c r="E21" s="65">
        <v>409</v>
      </c>
      <c r="F21" s="22">
        <v>1840120060</v>
      </c>
      <c r="G21" s="24">
        <f t="shared" si="3"/>
        <v>524.20000000000005</v>
      </c>
      <c r="H21" s="25">
        <v>524.20000000000005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3"/>
    </row>
    <row r="22" spans="1:19" ht="25.5" customHeight="1">
      <c r="A22" s="26" t="s">
        <v>212</v>
      </c>
      <c r="B22" s="27" t="s">
        <v>192</v>
      </c>
      <c r="C22" s="28" t="s">
        <v>16</v>
      </c>
      <c r="D22" s="32">
        <v>909</v>
      </c>
      <c r="E22" s="64">
        <v>409</v>
      </c>
      <c r="F22" s="29">
        <v>1840100000</v>
      </c>
      <c r="G22" s="24">
        <f t="shared" si="3"/>
        <v>130</v>
      </c>
      <c r="H22" s="30">
        <f t="shared" ref="H22:R22" si="18">H23</f>
        <v>130</v>
      </c>
      <c r="I22" s="30">
        <f t="shared" si="18"/>
        <v>0</v>
      </c>
      <c r="J22" s="30">
        <f t="shared" si="18"/>
        <v>0</v>
      </c>
      <c r="K22" s="58">
        <f t="shared" si="18"/>
        <v>0</v>
      </c>
      <c r="L22" s="58">
        <f t="shared" si="18"/>
        <v>0</v>
      </c>
      <c r="M22" s="58">
        <f t="shared" si="18"/>
        <v>0</v>
      </c>
      <c r="N22" s="30">
        <f t="shared" si="18"/>
        <v>0</v>
      </c>
      <c r="O22" s="58">
        <f t="shared" si="18"/>
        <v>0</v>
      </c>
      <c r="P22" s="30">
        <f t="shared" si="18"/>
        <v>0</v>
      </c>
      <c r="Q22" s="58">
        <f t="shared" si="18"/>
        <v>0</v>
      </c>
      <c r="R22" s="58">
        <f t="shared" si="18"/>
        <v>0</v>
      </c>
      <c r="S22" s="23"/>
    </row>
    <row r="23" spans="1:19" ht="45" customHeight="1">
      <c r="A23" s="14" t="s">
        <v>213</v>
      </c>
      <c r="B23" s="9" t="s">
        <v>30</v>
      </c>
      <c r="C23" s="9"/>
      <c r="D23" s="21">
        <v>909</v>
      </c>
      <c r="E23" s="65">
        <v>409</v>
      </c>
      <c r="F23" s="22">
        <v>1840120060</v>
      </c>
      <c r="G23" s="24">
        <f t="shared" si="3"/>
        <v>130</v>
      </c>
      <c r="H23" s="25">
        <v>130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3"/>
    </row>
    <row r="24" spans="1:19" ht="31.5" customHeight="1">
      <c r="A24" s="26" t="s">
        <v>31</v>
      </c>
      <c r="B24" s="27" t="s">
        <v>193</v>
      </c>
      <c r="C24" s="28" t="s">
        <v>16</v>
      </c>
      <c r="D24" s="32">
        <v>909</v>
      </c>
      <c r="E24" s="64">
        <v>409</v>
      </c>
      <c r="F24" s="29">
        <v>1840100000</v>
      </c>
      <c r="G24" s="24">
        <f t="shared" si="3"/>
        <v>15</v>
      </c>
      <c r="H24" s="30">
        <f t="shared" ref="H24:R24" si="19">H25</f>
        <v>15</v>
      </c>
      <c r="I24" s="30">
        <f t="shared" si="19"/>
        <v>0</v>
      </c>
      <c r="J24" s="30">
        <f t="shared" si="19"/>
        <v>0</v>
      </c>
      <c r="K24" s="58">
        <f t="shared" si="19"/>
        <v>0</v>
      </c>
      <c r="L24" s="58">
        <f t="shared" si="19"/>
        <v>0</v>
      </c>
      <c r="M24" s="58">
        <f t="shared" si="19"/>
        <v>0</v>
      </c>
      <c r="N24" s="30">
        <f t="shared" si="19"/>
        <v>0</v>
      </c>
      <c r="O24" s="58">
        <f t="shared" si="19"/>
        <v>0</v>
      </c>
      <c r="P24" s="30">
        <f t="shared" si="19"/>
        <v>0</v>
      </c>
      <c r="Q24" s="58">
        <f t="shared" si="19"/>
        <v>0</v>
      </c>
      <c r="R24" s="58">
        <f t="shared" si="19"/>
        <v>0</v>
      </c>
      <c r="S24" s="23"/>
    </row>
    <row r="25" spans="1:19" ht="27" customHeight="1">
      <c r="A25" s="14" t="s">
        <v>214</v>
      </c>
      <c r="B25" s="9" t="s">
        <v>32</v>
      </c>
      <c r="C25" s="9"/>
      <c r="D25" s="21">
        <v>909</v>
      </c>
      <c r="E25" s="65">
        <v>409</v>
      </c>
      <c r="F25" s="22">
        <v>1840120060</v>
      </c>
      <c r="G25" s="24">
        <f t="shared" si="3"/>
        <v>15</v>
      </c>
      <c r="H25" s="25">
        <v>15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3"/>
    </row>
    <row r="26" spans="1:19" s="76" customFormat="1" ht="15.75" customHeight="1">
      <c r="A26" s="70" t="s">
        <v>33</v>
      </c>
      <c r="B26" s="71" t="s">
        <v>34</v>
      </c>
      <c r="C26" s="71" t="s">
        <v>8</v>
      </c>
      <c r="D26" s="72">
        <v>909</v>
      </c>
      <c r="E26" s="73">
        <v>502</v>
      </c>
      <c r="F26" s="72">
        <v>1810000</v>
      </c>
      <c r="G26" s="74">
        <f t="shared" si="3"/>
        <v>127.4</v>
      </c>
      <c r="H26" s="74">
        <f t="shared" ref="H26:N26" si="20">H28+H30+H32</f>
        <v>127.4</v>
      </c>
      <c r="I26" s="74">
        <f t="shared" si="20"/>
        <v>0</v>
      </c>
      <c r="J26" s="74">
        <f t="shared" si="20"/>
        <v>0</v>
      </c>
      <c r="K26" s="74">
        <f t="shared" si="20"/>
        <v>0</v>
      </c>
      <c r="L26" s="74">
        <f t="shared" si="20"/>
        <v>0</v>
      </c>
      <c r="M26" s="74">
        <f t="shared" si="20"/>
        <v>0</v>
      </c>
      <c r="N26" s="74">
        <f t="shared" si="20"/>
        <v>0</v>
      </c>
      <c r="O26" s="74">
        <f t="shared" ref="O26:P26" si="21">O28+O30+O32</f>
        <v>0</v>
      </c>
      <c r="P26" s="74">
        <f t="shared" si="21"/>
        <v>0</v>
      </c>
      <c r="Q26" s="74">
        <f t="shared" ref="Q26:R26" si="22">Q28+Q30+Q32</f>
        <v>0</v>
      </c>
      <c r="R26" s="74">
        <f t="shared" si="22"/>
        <v>0</v>
      </c>
      <c r="S26" s="75"/>
    </row>
    <row r="27" spans="1:19" ht="55.5" customHeight="1">
      <c r="A27" s="14"/>
      <c r="B27" s="10" t="s">
        <v>35</v>
      </c>
      <c r="C27" s="9" t="s">
        <v>16</v>
      </c>
      <c r="D27" s="8">
        <v>909</v>
      </c>
      <c r="E27" s="63">
        <v>502</v>
      </c>
      <c r="F27" s="8">
        <v>1810000</v>
      </c>
      <c r="G27" s="24">
        <f t="shared" si="3"/>
        <v>127.4</v>
      </c>
      <c r="H27" s="24">
        <v>127.4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3"/>
    </row>
    <row r="28" spans="1:19" ht="25.5" customHeight="1">
      <c r="A28" s="26" t="s">
        <v>36</v>
      </c>
      <c r="B28" s="27" t="s">
        <v>194</v>
      </c>
      <c r="C28" s="28" t="s">
        <v>16</v>
      </c>
      <c r="D28" s="29">
        <v>909</v>
      </c>
      <c r="E28" s="64">
        <v>502</v>
      </c>
      <c r="F28" s="29">
        <v>1819999</v>
      </c>
      <c r="G28" s="24">
        <f t="shared" si="3"/>
        <v>31.2</v>
      </c>
      <c r="H28" s="30">
        <f t="shared" ref="H28:R28" si="23">H29</f>
        <v>31.2</v>
      </c>
      <c r="I28" s="30">
        <f t="shared" si="23"/>
        <v>0</v>
      </c>
      <c r="J28" s="30">
        <f t="shared" si="23"/>
        <v>0</v>
      </c>
      <c r="K28" s="58">
        <f t="shared" si="23"/>
        <v>0</v>
      </c>
      <c r="L28" s="58">
        <f t="shared" si="23"/>
        <v>0</v>
      </c>
      <c r="M28" s="58">
        <f t="shared" si="23"/>
        <v>0</v>
      </c>
      <c r="N28" s="30">
        <f t="shared" si="23"/>
        <v>0</v>
      </c>
      <c r="O28" s="58">
        <f t="shared" si="23"/>
        <v>0</v>
      </c>
      <c r="P28" s="30">
        <f t="shared" si="23"/>
        <v>0</v>
      </c>
      <c r="Q28" s="58">
        <f t="shared" si="23"/>
        <v>0</v>
      </c>
      <c r="R28" s="58">
        <f t="shared" si="23"/>
        <v>0</v>
      </c>
      <c r="S28" s="23"/>
    </row>
    <row r="29" spans="1:19" ht="24" customHeight="1">
      <c r="A29" s="14" t="s">
        <v>215</v>
      </c>
      <c r="B29" s="9" t="s">
        <v>37</v>
      </c>
      <c r="C29" s="9"/>
      <c r="D29" s="22">
        <v>909</v>
      </c>
      <c r="E29" s="65">
        <v>502</v>
      </c>
      <c r="F29" s="22">
        <v>1819999</v>
      </c>
      <c r="G29" s="24">
        <f t="shared" si="3"/>
        <v>31.2</v>
      </c>
      <c r="H29" s="25">
        <v>31.2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3"/>
    </row>
    <row r="30" spans="1:19" ht="24" customHeight="1">
      <c r="A30" s="26" t="s">
        <v>216</v>
      </c>
      <c r="B30" s="27" t="s">
        <v>195</v>
      </c>
      <c r="C30" s="28" t="s">
        <v>16</v>
      </c>
      <c r="D30" s="29">
        <v>909</v>
      </c>
      <c r="E30" s="64">
        <v>502</v>
      </c>
      <c r="F30" s="29">
        <v>1819999</v>
      </c>
      <c r="G30" s="24">
        <f t="shared" si="3"/>
        <v>26.2</v>
      </c>
      <c r="H30" s="30">
        <f t="shared" ref="H30:R30" si="24">H31</f>
        <v>26.2</v>
      </c>
      <c r="I30" s="30">
        <f t="shared" si="24"/>
        <v>0</v>
      </c>
      <c r="J30" s="30">
        <f t="shared" si="24"/>
        <v>0</v>
      </c>
      <c r="K30" s="58">
        <f t="shared" si="24"/>
        <v>0</v>
      </c>
      <c r="L30" s="58">
        <f t="shared" si="24"/>
        <v>0</v>
      </c>
      <c r="M30" s="58">
        <f t="shared" si="24"/>
        <v>0</v>
      </c>
      <c r="N30" s="30">
        <f t="shared" si="24"/>
        <v>0</v>
      </c>
      <c r="O30" s="58">
        <f t="shared" si="24"/>
        <v>0</v>
      </c>
      <c r="P30" s="30">
        <f t="shared" si="24"/>
        <v>0</v>
      </c>
      <c r="Q30" s="58">
        <f t="shared" si="24"/>
        <v>0</v>
      </c>
      <c r="R30" s="58">
        <f t="shared" si="24"/>
        <v>0</v>
      </c>
      <c r="S30" s="23"/>
    </row>
    <row r="31" spans="1:19" ht="27.75" customHeight="1">
      <c r="A31" s="14" t="s">
        <v>217</v>
      </c>
      <c r="B31" s="9" t="s">
        <v>38</v>
      </c>
      <c r="C31" s="9"/>
      <c r="D31" s="22">
        <v>909</v>
      </c>
      <c r="E31" s="65">
        <v>502</v>
      </c>
      <c r="F31" s="22">
        <v>1819999</v>
      </c>
      <c r="G31" s="24">
        <f t="shared" si="3"/>
        <v>26.2</v>
      </c>
      <c r="H31" s="25">
        <v>26.2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3"/>
    </row>
    <row r="32" spans="1:19" ht="23.25" customHeight="1">
      <c r="A32" s="26" t="s">
        <v>39</v>
      </c>
      <c r="B32" s="27" t="s">
        <v>196</v>
      </c>
      <c r="C32" s="28" t="s">
        <v>16</v>
      </c>
      <c r="D32" s="29">
        <v>909</v>
      </c>
      <c r="E32" s="64">
        <v>502</v>
      </c>
      <c r="F32" s="29">
        <v>1819999</v>
      </c>
      <c r="G32" s="24">
        <f t="shared" si="3"/>
        <v>70</v>
      </c>
      <c r="H32" s="30">
        <f t="shared" ref="H32:R32" si="25">H33</f>
        <v>70</v>
      </c>
      <c r="I32" s="30">
        <f t="shared" si="25"/>
        <v>0</v>
      </c>
      <c r="J32" s="30">
        <f t="shared" si="25"/>
        <v>0</v>
      </c>
      <c r="K32" s="58">
        <f t="shared" si="25"/>
        <v>0</v>
      </c>
      <c r="L32" s="58">
        <f t="shared" si="25"/>
        <v>0</v>
      </c>
      <c r="M32" s="58">
        <f t="shared" si="25"/>
        <v>0</v>
      </c>
      <c r="N32" s="30">
        <f t="shared" si="25"/>
        <v>0</v>
      </c>
      <c r="O32" s="58">
        <f t="shared" si="25"/>
        <v>0</v>
      </c>
      <c r="P32" s="30">
        <f t="shared" si="25"/>
        <v>0</v>
      </c>
      <c r="Q32" s="58">
        <f t="shared" si="25"/>
        <v>0</v>
      </c>
      <c r="R32" s="58">
        <f t="shared" si="25"/>
        <v>0</v>
      </c>
      <c r="S32" s="23"/>
    </row>
    <row r="33" spans="1:19" ht="25.5" customHeight="1">
      <c r="A33" s="14" t="s">
        <v>218</v>
      </c>
      <c r="B33" s="13" t="s">
        <v>40</v>
      </c>
      <c r="C33" s="9"/>
      <c r="D33" s="22">
        <v>909</v>
      </c>
      <c r="E33" s="65">
        <v>502</v>
      </c>
      <c r="F33" s="22">
        <v>1819999</v>
      </c>
      <c r="G33" s="24">
        <f t="shared" si="3"/>
        <v>70</v>
      </c>
      <c r="H33" s="25">
        <v>70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3"/>
    </row>
    <row r="34" spans="1:19" s="76" customFormat="1" ht="16.5" customHeight="1">
      <c r="A34" s="70" t="s">
        <v>41</v>
      </c>
      <c r="B34" s="71" t="s">
        <v>42</v>
      </c>
      <c r="C34" s="71" t="s">
        <v>8</v>
      </c>
      <c r="D34" s="72">
        <v>909</v>
      </c>
      <c r="E34" s="73">
        <v>503</v>
      </c>
      <c r="F34" s="72">
        <v>1850000000</v>
      </c>
      <c r="G34" s="74">
        <f>H34+I34+J34+OLE_LINK9+L34+M34+N34+O34+P34+Q34+R34</f>
        <v>11088.100000000002</v>
      </c>
      <c r="H34" s="74">
        <f t="shared" ref="H34:K34" si="26">H36+H38+H41+H44+H47+H54+H57+H62+H65</f>
        <v>167</v>
      </c>
      <c r="I34" s="74">
        <f>I36+I38+I41+I44+I47+I54+I57+I62+I65</f>
        <v>358</v>
      </c>
      <c r="J34" s="74">
        <f t="shared" si="26"/>
        <v>390.9</v>
      </c>
      <c r="K34" s="74">
        <f t="shared" si="26"/>
        <v>1384.8999999999999</v>
      </c>
      <c r="L34" s="74">
        <f>L36+L38+L41+L44+L47+L49+L54+L57+L62+L65+L67</f>
        <v>977.89999999999986</v>
      </c>
      <c r="M34" s="74">
        <f>M36+M38+M41+M44+M47+M49+M54+M57+M62+M65+M67+M73+M75</f>
        <v>2983.4</v>
      </c>
      <c r="N34" s="74">
        <f>N36+N38+N41+N44+N47+N49+N54+N57+N62+N67+N73+N75</f>
        <v>1550.6</v>
      </c>
      <c r="O34" s="74">
        <f>O36+O38+O41+O44+O47+O49+O54+O57+O62+O65+O67+O73+O75</f>
        <v>1440.6</v>
      </c>
      <c r="P34" s="74">
        <f>P36+P38+P41+P44+P47+P49+P54+P57+P62+P65+P67+P73+P75</f>
        <v>1440.6</v>
      </c>
      <c r="Q34" s="74">
        <f t="shared" ref="Q34:R34" si="27">Q36+Q38+Q41+Q44+Q47+Q54+Q57+Q62+Q65</f>
        <v>197.1</v>
      </c>
      <c r="R34" s="74">
        <f t="shared" si="27"/>
        <v>197.1</v>
      </c>
      <c r="S34" s="75"/>
    </row>
    <row r="35" spans="1:19" ht="55.5" customHeight="1">
      <c r="A35" s="14"/>
      <c r="B35" s="10" t="s">
        <v>286</v>
      </c>
      <c r="C35" s="9" t="s">
        <v>16</v>
      </c>
      <c r="D35" s="8">
        <v>909</v>
      </c>
      <c r="E35" s="63">
        <v>503</v>
      </c>
      <c r="F35" s="8">
        <v>1850000000</v>
      </c>
      <c r="G35" s="24">
        <f>H35+I35+J35+K35+L35+M35+N35+O35+P35+Q35+R35</f>
        <v>11088.100000000002</v>
      </c>
      <c r="H35" s="24">
        <v>167</v>
      </c>
      <c r="I35" s="24">
        <v>358</v>
      </c>
      <c r="J35" s="24">
        <v>390.9</v>
      </c>
      <c r="K35" s="56">
        <v>1384.9</v>
      </c>
      <c r="L35" s="56">
        <v>977.9</v>
      </c>
      <c r="M35" s="56">
        <v>2983.4</v>
      </c>
      <c r="N35" s="24">
        <v>1550.6</v>
      </c>
      <c r="O35" s="56">
        <v>1440.6</v>
      </c>
      <c r="P35" s="24">
        <v>1440.6</v>
      </c>
      <c r="Q35" s="56">
        <v>197.1</v>
      </c>
      <c r="R35" s="56">
        <v>197.1</v>
      </c>
      <c r="S35" s="23"/>
    </row>
    <row r="36" spans="1:19" ht="27" customHeight="1">
      <c r="A36" s="26" t="s">
        <v>219</v>
      </c>
      <c r="B36" s="27" t="s">
        <v>197</v>
      </c>
      <c r="C36" s="28" t="s">
        <v>16</v>
      </c>
      <c r="D36" s="29">
        <v>909</v>
      </c>
      <c r="E36" s="64">
        <v>503</v>
      </c>
      <c r="F36" s="29">
        <v>1850100000</v>
      </c>
      <c r="G36" s="24">
        <f t="shared" si="3"/>
        <v>499.5</v>
      </c>
      <c r="H36" s="31">
        <f t="shared" ref="H36:R36" si="28">H37</f>
        <v>67.400000000000006</v>
      </c>
      <c r="I36" s="31">
        <f t="shared" si="28"/>
        <v>172</v>
      </c>
      <c r="J36" s="31">
        <f t="shared" si="28"/>
        <v>147.4</v>
      </c>
      <c r="K36" s="60">
        <f t="shared" si="28"/>
        <v>87.7</v>
      </c>
      <c r="L36" s="60">
        <f t="shared" si="28"/>
        <v>25</v>
      </c>
      <c r="M36" s="60">
        <f t="shared" si="28"/>
        <v>0</v>
      </c>
      <c r="N36" s="31">
        <f t="shared" si="28"/>
        <v>0</v>
      </c>
      <c r="O36" s="60">
        <f t="shared" si="28"/>
        <v>0</v>
      </c>
      <c r="P36" s="31">
        <f t="shared" si="28"/>
        <v>0</v>
      </c>
      <c r="Q36" s="60">
        <f t="shared" si="28"/>
        <v>0</v>
      </c>
      <c r="R36" s="60">
        <f t="shared" si="28"/>
        <v>0</v>
      </c>
      <c r="S36" s="23" t="s">
        <v>276</v>
      </c>
    </row>
    <row r="37" spans="1:19" ht="35.25" customHeight="1">
      <c r="A37" s="14" t="s">
        <v>220</v>
      </c>
      <c r="B37" s="9" t="s">
        <v>43</v>
      </c>
      <c r="C37" s="9"/>
      <c r="D37" s="22">
        <v>909</v>
      </c>
      <c r="E37" s="65">
        <v>503</v>
      </c>
      <c r="F37" s="22">
        <v>1850199999</v>
      </c>
      <c r="G37" s="24">
        <f t="shared" si="3"/>
        <v>499.5</v>
      </c>
      <c r="H37" s="25">
        <v>67.400000000000006</v>
      </c>
      <c r="I37" s="25">
        <v>172</v>
      </c>
      <c r="J37" s="25">
        <v>147.4</v>
      </c>
      <c r="K37" s="59">
        <v>87.7</v>
      </c>
      <c r="L37" s="59">
        <v>25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23"/>
    </row>
    <row r="38" spans="1:19" ht="23.25" customHeight="1">
      <c r="A38" s="26" t="s">
        <v>221</v>
      </c>
      <c r="B38" s="27" t="s">
        <v>198</v>
      </c>
      <c r="C38" s="28" t="s">
        <v>16</v>
      </c>
      <c r="D38" s="29">
        <v>909</v>
      </c>
      <c r="E38" s="64">
        <v>503</v>
      </c>
      <c r="F38" s="29">
        <v>1850100000</v>
      </c>
      <c r="G38" s="24">
        <f t="shared" si="3"/>
        <v>132.9</v>
      </c>
      <c r="H38" s="31">
        <f t="shared" ref="H38:N38" si="29">H39+H40</f>
        <v>2.2999999999999998</v>
      </c>
      <c r="I38" s="31">
        <f t="shared" si="29"/>
        <v>13.899999999999999</v>
      </c>
      <c r="J38" s="31">
        <f t="shared" si="29"/>
        <v>5</v>
      </c>
      <c r="K38" s="60">
        <f t="shared" si="29"/>
        <v>11.8</v>
      </c>
      <c r="L38" s="60">
        <f t="shared" si="29"/>
        <v>99.9</v>
      </c>
      <c r="M38" s="60">
        <f t="shared" si="29"/>
        <v>0</v>
      </c>
      <c r="N38" s="31">
        <f t="shared" si="29"/>
        <v>0</v>
      </c>
      <c r="O38" s="60">
        <f t="shared" ref="O38:P38" si="30">O39+O40</f>
        <v>0</v>
      </c>
      <c r="P38" s="31">
        <f t="shared" si="30"/>
        <v>0</v>
      </c>
      <c r="Q38" s="60">
        <f t="shared" ref="Q38:R38" si="31">Q39+Q40</f>
        <v>0</v>
      </c>
      <c r="R38" s="60">
        <f t="shared" si="31"/>
        <v>0</v>
      </c>
      <c r="S38" s="23"/>
    </row>
    <row r="39" spans="1:19" ht="50.25" customHeight="1">
      <c r="A39" s="14" t="s">
        <v>222</v>
      </c>
      <c r="B39" s="9" t="s">
        <v>44</v>
      </c>
      <c r="C39" s="9"/>
      <c r="D39" s="22">
        <v>909</v>
      </c>
      <c r="E39" s="65">
        <v>503</v>
      </c>
      <c r="F39" s="22">
        <v>1850199999</v>
      </c>
      <c r="G39" s="24">
        <f t="shared" si="3"/>
        <v>122.2</v>
      </c>
      <c r="H39" s="25">
        <v>1.8</v>
      </c>
      <c r="I39" s="25">
        <v>9.6999999999999993</v>
      </c>
      <c r="J39" s="25">
        <v>2</v>
      </c>
      <c r="K39" s="59">
        <v>8.8000000000000007</v>
      </c>
      <c r="L39" s="59">
        <v>99.9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23"/>
    </row>
    <row r="40" spans="1:19" ht="23.25" customHeight="1">
      <c r="A40" s="14" t="s">
        <v>223</v>
      </c>
      <c r="B40" s="9" t="s">
        <v>45</v>
      </c>
      <c r="C40" s="9"/>
      <c r="D40" s="22">
        <v>909</v>
      </c>
      <c r="E40" s="65">
        <v>503</v>
      </c>
      <c r="F40" s="22">
        <v>1850199999</v>
      </c>
      <c r="G40" s="24">
        <f t="shared" si="3"/>
        <v>10.7</v>
      </c>
      <c r="H40" s="25">
        <v>0.5</v>
      </c>
      <c r="I40" s="25">
        <v>4.2</v>
      </c>
      <c r="J40" s="25">
        <v>3</v>
      </c>
      <c r="K40" s="59">
        <v>3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23"/>
    </row>
    <row r="41" spans="1:19" ht="23.25" customHeight="1">
      <c r="A41" s="26" t="s">
        <v>224</v>
      </c>
      <c r="B41" s="27" t="s">
        <v>199</v>
      </c>
      <c r="C41" s="28" t="s">
        <v>16</v>
      </c>
      <c r="D41" s="29">
        <v>909</v>
      </c>
      <c r="E41" s="64">
        <v>503</v>
      </c>
      <c r="F41" s="29">
        <v>1850100000</v>
      </c>
      <c r="G41" s="24">
        <f t="shared" si="3"/>
        <v>483.8</v>
      </c>
      <c r="H41" s="31">
        <f t="shared" ref="H41:N41" si="32">H42+H43</f>
        <v>0</v>
      </c>
      <c r="I41" s="31">
        <f t="shared" si="32"/>
        <v>4.5</v>
      </c>
      <c r="J41" s="31">
        <f t="shared" si="32"/>
        <v>12.4</v>
      </c>
      <c r="K41" s="60">
        <f t="shared" si="32"/>
        <v>319.60000000000002</v>
      </c>
      <c r="L41" s="60">
        <f t="shared" si="32"/>
        <v>90.6</v>
      </c>
      <c r="M41" s="60">
        <f t="shared" si="32"/>
        <v>29.7</v>
      </c>
      <c r="N41" s="31">
        <f t="shared" si="32"/>
        <v>27</v>
      </c>
      <c r="O41" s="60">
        <f t="shared" ref="O41:P41" si="33">O42+O43</f>
        <v>0</v>
      </c>
      <c r="P41" s="31">
        <f t="shared" si="33"/>
        <v>0</v>
      </c>
      <c r="Q41" s="60">
        <f t="shared" ref="Q41:R41" si="34">Q42+Q43</f>
        <v>0</v>
      </c>
      <c r="R41" s="60">
        <f t="shared" si="34"/>
        <v>0</v>
      </c>
      <c r="S41" s="23"/>
    </row>
    <row r="42" spans="1:19" ht="22.5" customHeight="1">
      <c r="A42" s="14" t="s">
        <v>225</v>
      </c>
      <c r="B42" s="9" t="s">
        <v>46</v>
      </c>
      <c r="C42" s="9"/>
      <c r="D42" s="22">
        <v>909</v>
      </c>
      <c r="E42" s="65">
        <v>503</v>
      </c>
      <c r="F42" s="22">
        <v>1850120140</v>
      </c>
      <c r="G42" s="24">
        <f t="shared" si="3"/>
        <v>214.2</v>
      </c>
      <c r="H42" s="25">
        <v>0</v>
      </c>
      <c r="I42" s="25">
        <v>4.5</v>
      </c>
      <c r="J42" s="25">
        <v>12.4</v>
      </c>
      <c r="K42" s="59">
        <v>50</v>
      </c>
      <c r="L42" s="59">
        <v>90.6</v>
      </c>
      <c r="M42" s="59">
        <v>29.7</v>
      </c>
      <c r="N42" s="25">
        <v>27</v>
      </c>
      <c r="O42" s="25">
        <v>0</v>
      </c>
      <c r="P42" s="25">
        <v>0</v>
      </c>
      <c r="Q42" s="25">
        <v>0</v>
      </c>
      <c r="R42" s="25">
        <v>0</v>
      </c>
      <c r="S42" s="23"/>
    </row>
    <row r="43" spans="1:19" ht="35.25" customHeight="1">
      <c r="A43" s="14" t="s">
        <v>226</v>
      </c>
      <c r="B43" s="9" t="s">
        <v>47</v>
      </c>
      <c r="C43" s="9"/>
      <c r="D43" s="22">
        <v>909</v>
      </c>
      <c r="E43" s="65">
        <v>503</v>
      </c>
      <c r="F43" s="22">
        <v>1850120140</v>
      </c>
      <c r="G43" s="24">
        <f t="shared" si="3"/>
        <v>269.60000000000002</v>
      </c>
      <c r="H43" s="25">
        <v>0</v>
      </c>
      <c r="I43" s="25">
        <v>0</v>
      </c>
      <c r="J43" s="25">
        <v>0</v>
      </c>
      <c r="K43" s="59">
        <v>269.60000000000002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23"/>
    </row>
    <row r="44" spans="1:19" ht="23.25" customHeight="1">
      <c r="A44" s="26" t="s">
        <v>227</v>
      </c>
      <c r="B44" s="27" t="s">
        <v>200</v>
      </c>
      <c r="C44" s="28" t="s">
        <v>16</v>
      </c>
      <c r="D44" s="33">
        <v>909</v>
      </c>
      <c r="E44" s="66">
        <v>503</v>
      </c>
      <c r="F44" s="29">
        <v>1850100000</v>
      </c>
      <c r="G44" s="24">
        <f t="shared" si="3"/>
        <v>975.9</v>
      </c>
      <c r="H44" s="31">
        <f t="shared" ref="H44:R44" si="35">H45</f>
        <v>65.2</v>
      </c>
      <c r="I44" s="31">
        <f t="shared" si="35"/>
        <v>21.5</v>
      </c>
      <c r="J44" s="31">
        <f t="shared" si="35"/>
        <v>21.1</v>
      </c>
      <c r="K44" s="60">
        <f t="shared" si="35"/>
        <v>315.2</v>
      </c>
      <c r="L44" s="60">
        <f t="shared" si="35"/>
        <v>330.9</v>
      </c>
      <c r="M44" s="60">
        <f>M45+M46</f>
        <v>141.89999999999998</v>
      </c>
      <c r="N44" s="31">
        <f t="shared" si="35"/>
        <v>80.099999999999994</v>
      </c>
      <c r="O44" s="60">
        <f t="shared" si="35"/>
        <v>0</v>
      </c>
      <c r="P44" s="31">
        <f t="shared" si="35"/>
        <v>0</v>
      </c>
      <c r="Q44" s="60">
        <f t="shared" si="35"/>
        <v>0</v>
      </c>
      <c r="R44" s="60">
        <f t="shared" si="35"/>
        <v>0</v>
      </c>
      <c r="S44" s="23"/>
    </row>
    <row r="45" spans="1:19" ht="36" customHeight="1">
      <c r="A45" s="14" t="s">
        <v>228</v>
      </c>
      <c r="B45" s="9" t="s">
        <v>48</v>
      </c>
      <c r="C45" s="9"/>
      <c r="D45" s="22">
        <v>909</v>
      </c>
      <c r="E45" s="65">
        <v>503</v>
      </c>
      <c r="F45" s="22">
        <v>1850199999</v>
      </c>
      <c r="G45" s="24">
        <f t="shared" si="3"/>
        <v>941.1</v>
      </c>
      <c r="H45" s="25">
        <v>65.2</v>
      </c>
      <c r="I45" s="25">
        <v>21.5</v>
      </c>
      <c r="J45" s="25">
        <v>21.1</v>
      </c>
      <c r="K45" s="59">
        <v>315.2</v>
      </c>
      <c r="L45" s="59">
        <v>330.9</v>
      </c>
      <c r="M45" s="59">
        <v>107.1</v>
      </c>
      <c r="N45" s="25">
        <v>80.099999999999994</v>
      </c>
      <c r="O45" s="25">
        <v>0</v>
      </c>
      <c r="P45" s="25">
        <v>0</v>
      </c>
      <c r="Q45" s="25">
        <v>0</v>
      </c>
      <c r="R45" s="25">
        <v>0</v>
      </c>
      <c r="S45" s="23"/>
    </row>
    <row r="46" spans="1:19" ht="27" customHeight="1">
      <c r="A46" s="14" t="s">
        <v>366</v>
      </c>
      <c r="B46" s="9" t="s">
        <v>367</v>
      </c>
      <c r="C46" s="9"/>
      <c r="D46" s="22">
        <v>909</v>
      </c>
      <c r="E46" s="65">
        <v>503</v>
      </c>
      <c r="F46" s="22">
        <v>1850199999</v>
      </c>
      <c r="G46" s="24">
        <f t="shared" ref="G46" si="36">SUM(H46:N46)</f>
        <v>34.799999999999997</v>
      </c>
      <c r="H46" s="25">
        <v>0</v>
      </c>
      <c r="I46" s="25">
        <v>0</v>
      </c>
      <c r="J46" s="25">
        <v>0</v>
      </c>
      <c r="K46" s="59">
        <v>0</v>
      </c>
      <c r="L46" s="59">
        <v>0</v>
      </c>
      <c r="M46" s="59">
        <v>34.799999999999997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3"/>
    </row>
    <row r="47" spans="1:19" ht="23.25" customHeight="1">
      <c r="A47" s="26" t="s">
        <v>229</v>
      </c>
      <c r="B47" s="27" t="s">
        <v>201</v>
      </c>
      <c r="C47" s="28" t="s">
        <v>16</v>
      </c>
      <c r="D47" s="33">
        <v>909</v>
      </c>
      <c r="E47" s="66">
        <v>503</v>
      </c>
      <c r="F47" s="29">
        <v>1850100000</v>
      </c>
      <c r="G47" s="24">
        <f t="shared" si="3"/>
        <v>46</v>
      </c>
      <c r="H47" s="31">
        <f t="shared" ref="H47:R47" si="37">H48</f>
        <v>6</v>
      </c>
      <c r="I47" s="31">
        <f t="shared" si="37"/>
        <v>5</v>
      </c>
      <c r="J47" s="31">
        <f t="shared" si="37"/>
        <v>10</v>
      </c>
      <c r="K47" s="60">
        <f t="shared" si="37"/>
        <v>0</v>
      </c>
      <c r="L47" s="60">
        <f t="shared" si="37"/>
        <v>25</v>
      </c>
      <c r="M47" s="60">
        <f t="shared" si="37"/>
        <v>0</v>
      </c>
      <c r="N47" s="31">
        <f t="shared" si="37"/>
        <v>0</v>
      </c>
      <c r="O47" s="60">
        <f t="shared" si="37"/>
        <v>0</v>
      </c>
      <c r="P47" s="31">
        <f t="shared" si="37"/>
        <v>0</v>
      </c>
      <c r="Q47" s="60">
        <f t="shared" si="37"/>
        <v>0</v>
      </c>
      <c r="R47" s="60">
        <f t="shared" si="37"/>
        <v>0</v>
      </c>
      <c r="S47" s="23"/>
    </row>
    <row r="48" spans="1:19" ht="12.75" customHeight="1">
      <c r="A48" s="14" t="s">
        <v>230</v>
      </c>
      <c r="B48" s="9" t="s">
        <v>49</v>
      </c>
      <c r="C48" s="10"/>
      <c r="D48" s="22">
        <v>909</v>
      </c>
      <c r="E48" s="65">
        <v>503</v>
      </c>
      <c r="F48" s="22">
        <v>1850199999</v>
      </c>
      <c r="G48" s="24">
        <f t="shared" si="3"/>
        <v>46</v>
      </c>
      <c r="H48" s="25">
        <v>6</v>
      </c>
      <c r="I48" s="25">
        <v>5</v>
      </c>
      <c r="J48" s="25">
        <v>10</v>
      </c>
      <c r="K48" s="59"/>
      <c r="L48" s="59">
        <v>25</v>
      </c>
      <c r="M48" s="59"/>
      <c r="N48" s="25"/>
      <c r="O48" s="59"/>
      <c r="P48" s="25"/>
      <c r="Q48" s="59"/>
      <c r="R48" s="59"/>
      <c r="S48" s="23"/>
    </row>
    <row r="49" spans="1:19" ht="24.75" customHeight="1">
      <c r="A49" s="26" t="s">
        <v>231</v>
      </c>
      <c r="B49" s="27" t="s">
        <v>202</v>
      </c>
      <c r="C49" s="28" t="s">
        <v>16</v>
      </c>
      <c r="D49" s="33">
        <v>909</v>
      </c>
      <c r="E49" s="66">
        <v>503</v>
      </c>
      <c r="F49" s="29">
        <v>1850100000</v>
      </c>
      <c r="G49" s="24">
        <f>H49+I49+J49+K49+L49+M49+N49+O49+P49+Q49+R49</f>
        <v>3730.5</v>
      </c>
      <c r="H49" s="31">
        <f t="shared" ref="H49:M49" si="38">H50+H53</f>
        <v>0</v>
      </c>
      <c r="I49" s="31">
        <f>I50+I53</f>
        <v>0</v>
      </c>
      <c r="J49" s="31">
        <f t="shared" si="38"/>
        <v>0</v>
      </c>
      <c r="K49" s="60">
        <f t="shared" si="38"/>
        <v>0</v>
      </c>
      <c r="L49" s="60">
        <f t="shared" si="38"/>
        <v>0</v>
      </c>
      <c r="M49" s="60">
        <f t="shared" si="38"/>
        <v>0</v>
      </c>
      <c r="N49" s="31">
        <f>N50+N51+N52+N53</f>
        <v>1243.5</v>
      </c>
      <c r="O49" s="60">
        <f>O50+O51+O52+O53</f>
        <v>1243.5</v>
      </c>
      <c r="P49" s="31">
        <f>P50+P51+P52+P53</f>
        <v>1243.5</v>
      </c>
      <c r="Q49" s="60">
        <f t="shared" ref="Q49:R49" si="39">Q50+Q53</f>
        <v>0</v>
      </c>
      <c r="R49" s="60">
        <f t="shared" si="39"/>
        <v>0</v>
      </c>
      <c r="S49" s="23"/>
    </row>
    <row r="50" spans="1:19" ht="24.75" customHeight="1">
      <c r="A50" s="14" t="s">
        <v>51</v>
      </c>
      <c r="B50" s="9" t="s">
        <v>52</v>
      </c>
      <c r="C50" s="10"/>
      <c r="D50" s="22">
        <v>909</v>
      </c>
      <c r="E50" s="65">
        <v>503</v>
      </c>
      <c r="F50" s="22">
        <v>1850199999</v>
      </c>
      <c r="G50" s="24">
        <f t="shared" si="3"/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3"/>
    </row>
    <row r="51" spans="1:19" ht="48" customHeight="1">
      <c r="A51" s="14" t="s">
        <v>232</v>
      </c>
      <c r="B51" s="9" t="s">
        <v>53</v>
      </c>
      <c r="C51" s="9"/>
      <c r="D51" s="22">
        <v>909</v>
      </c>
      <c r="E51" s="65">
        <v>503</v>
      </c>
      <c r="F51" s="22">
        <v>1850199999</v>
      </c>
      <c r="G51" s="24">
        <f t="shared" ref="G51" si="40">SUM(H51:N51)</f>
        <v>10.199999999999999</v>
      </c>
      <c r="H51" s="25">
        <v>0</v>
      </c>
      <c r="I51" s="25">
        <v>10.199999999999999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3"/>
    </row>
    <row r="52" spans="1:19" ht="73.5" customHeight="1">
      <c r="A52" s="14" t="s">
        <v>369</v>
      </c>
      <c r="B52" s="9" t="s">
        <v>374</v>
      </c>
      <c r="C52" s="9"/>
      <c r="D52" s="22">
        <v>909</v>
      </c>
      <c r="E52" s="65">
        <v>503</v>
      </c>
      <c r="F52" s="22">
        <v>1850186420</v>
      </c>
      <c r="G52" s="24">
        <f t="shared" ref="G52:G57" si="41">H52+I52+J52+K52+L52+M52+N52+O52+P52+Q52+R52</f>
        <v>3225.8999999999996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1075.3</v>
      </c>
      <c r="O52" s="25">
        <v>1075.3</v>
      </c>
      <c r="P52" s="25">
        <v>1075.3</v>
      </c>
      <c r="Q52" s="25">
        <v>0</v>
      </c>
      <c r="R52" s="25">
        <v>0</v>
      </c>
      <c r="S52" s="23"/>
    </row>
    <row r="53" spans="1:19" ht="81" customHeight="1">
      <c r="A53" s="14" t="s">
        <v>375</v>
      </c>
      <c r="B53" s="9" t="s">
        <v>370</v>
      </c>
      <c r="C53" s="9"/>
      <c r="D53" s="22">
        <v>909</v>
      </c>
      <c r="E53" s="65">
        <v>503</v>
      </c>
      <c r="F53" s="22" t="s">
        <v>371</v>
      </c>
      <c r="G53" s="24">
        <f t="shared" si="41"/>
        <v>504.59999999999997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168.2</v>
      </c>
      <c r="O53" s="25">
        <v>168.2</v>
      </c>
      <c r="P53" s="25">
        <v>168.2</v>
      </c>
      <c r="Q53" s="25">
        <v>0</v>
      </c>
      <c r="R53" s="25">
        <v>0</v>
      </c>
      <c r="S53" s="23"/>
    </row>
    <row r="54" spans="1:19" ht="24" customHeight="1">
      <c r="A54" s="26" t="s">
        <v>233</v>
      </c>
      <c r="B54" s="27" t="s">
        <v>203</v>
      </c>
      <c r="C54" s="28" t="s">
        <v>16</v>
      </c>
      <c r="D54" s="33">
        <v>909</v>
      </c>
      <c r="E54" s="66">
        <v>503</v>
      </c>
      <c r="F54" s="29">
        <v>1850100000</v>
      </c>
      <c r="G54" s="24">
        <f t="shared" si="41"/>
        <v>2084.3999999999996</v>
      </c>
      <c r="H54" s="31">
        <f t="shared" ref="H54:N54" si="42">H55+H56</f>
        <v>0</v>
      </c>
      <c r="I54" s="31">
        <f t="shared" si="42"/>
        <v>0</v>
      </c>
      <c r="J54" s="31">
        <f t="shared" si="42"/>
        <v>133</v>
      </c>
      <c r="K54" s="60">
        <f t="shared" si="42"/>
        <v>563.4</v>
      </c>
      <c r="L54" s="60">
        <f t="shared" si="42"/>
        <v>199.7</v>
      </c>
      <c r="M54" s="60">
        <f t="shared" si="42"/>
        <v>199.9</v>
      </c>
      <c r="N54" s="31">
        <f t="shared" si="42"/>
        <v>200</v>
      </c>
      <c r="O54" s="60">
        <f t="shared" ref="O54:P54" si="43">O55+O56</f>
        <v>197.1</v>
      </c>
      <c r="P54" s="31">
        <f t="shared" si="43"/>
        <v>197.1</v>
      </c>
      <c r="Q54" s="60">
        <f t="shared" ref="Q54:R54" si="44">Q55+Q56</f>
        <v>197.1</v>
      </c>
      <c r="R54" s="60">
        <f t="shared" si="44"/>
        <v>197.1</v>
      </c>
      <c r="S54" s="23"/>
    </row>
    <row r="55" spans="1:19" ht="36.75" customHeight="1">
      <c r="A55" s="14" t="s">
        <v>54</v>
      </c>
      <c r="B55" s="13" t="s">
        <v>55</v>
      </c>
      <c r="C55" s="9"/>
      <c r="D55" s="22">
        <v>909</v>
      </c>
      <c r="E55" s="65">
        <v>503</v>
      </c>
      <c r="F55" s="21">
        <v>1850120130</v>
      </c>
      <c r="G55" s="24">
        <f t="shared" si="41"/>
        <v>1588.3999999999999</v>
      </c>
      <c r="H55" s="25">
        <v>0</v>
      </c>
      <c r="I55" s="25">
        <v>0</v>
      </c>
      <c r="J55" s="25">
        <v>33</v>
      </c>
      <c r="K55" s="59">
        <v>197.1</v>
      </c>
      <c r="L55" s="59">
        <v>170</v>
      </c>
      <c r="M55" s="59">
        <v>199.9</v>
      </c>
      <c r="N55" s="25">
        <v>200</v>
      </c>
      <c r="O55" s="59">
        <v>197.1</v>
      </c>
      <c r="P55" s="25">
        <v>197.1</v>
      </c>
      <c r="Q55" s="59">
        <v>197.1</v>
      </c>
      <c r="R55" s="59">
        <v>197.1</v>
      </c>
      <c r="S55" s="23"/>
    </row>
    <row r="56" spans="1:19" ht="27.75" customHeight="1">
      <c r="A56" s="14" t="s">
        <v>234</v>
      </c>
      <c r="B56" s="13" t="s">
        <v>56</v>
      </c>
      <c r="C56" s="9"/>
      <c r="D56" s="22">
        <v>909</v>
      </c>
      <c r="E56" s="65">
        <v>503</v>
      </c>
      <c r="F56" s="21">
        <v>1850120130</v>
      </c>
      <c r="G56" s="24">
        <f t="shared" si="41"/>
        <v>496</v>
      </c>
      <c r="H56" s="25">
        <v>0</v>
      </c>
      <c r="I56" s="25">
        <v>0</v>
      </c>
      <c r="J56" s="25">
        <v>100</v>
      </c>
      <c r="K56" s="59">
        <v>366.3</v>
      </c>
      <c r="L56" s="59">
        <v>29.7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23"/>
    </row>
    <row r="57" spans="1:19" ht="22.5" customHeight="1">
      <c r="A57" s="26" t="s">
        <v>57</v>
      </c>
      <c r="B57" s="27" t="s">
        <v>204</v>
      </c>
      <c r="C57" s="28" t="s">
        <v>16</v>
      </c>
      <c r="D57" s="29">
        <v>909</v>
      </c>
      <c r="E57" s="64">
        <v>503</v>
      </c>
      <c r="F57" s="29">
        <v>1850100000</v>
      </c>
      <c r="G57" s="24">
        <f t="shared" si="41"/>
        <v>343.6</v>
      </c>
      <c r="H57" s="31">
        <f t="shared" ref="H57:N57" si="45">H58+H59+H60</f>
        <v>26.1</v>
      </c>
      <c r="I57" s="31">
        <f t="shared" si="45"/>
        <v>141.1</v>
      </c>
      <c r="J57" s="31">
        <f t="shared" si="45"/>
        <v>7</v>
      </c>
      <c r="K57" s="60">
        <f t="shared" si="45"/>
        <v>21</v>
      </c>
      <c r="L57" s="60">
        <f>L58+L59+L60+L61</f>
        <v>148.4</v>
      </c>
      <c r="M57" s="60">
        <f t="shared" si="45"/>
        <v>0</v>
      </c>
      <c r="N57" s="31">
        <f t="shared" si="45"/>
        <v>0</v>
      </c>
      <c r="O57" s="60">
        <f t="shared" ref="O57:P57" si="46">O58+O59+O60</f>
        <v>0</v>
      </c>
      <c r="P57" s="31">
        <f t="shared" si="46"/>
        <v>0</v>
      </c>
      <c r="Q57" s="60">
        <f t="shared" ref="Q57:R57" si="47">Q58+Q59+Q60</f>
        <v>0</v>
      </c>
      <c r="R57" s="60">
        <f t="shared" si="47"/>
        <v>0</v>
      </c>
      <c r="S57" s="23"/>
    </row>
    <row r="58" spans="1:19" ht="24" customHeight="1">
      <c r="A58" s="14" t="s">
        <v>235</v>
      </c>
      <c r="B58" s="13" t="s">
        <v>277</v>
      </c>
      <c r="C58" s="9"/>
      <c r="D58" s="22">
        <v>909</v>
      </c>
      <c r="E58" s="65">
        <v>503</v>
      </c>
      <c r="F58" s="22">
        <v>1850199999</v>
      </c>
      <c r="G58" s="24">
        <f t="shared" si="3"/>
        <v>51</v>
      </c>
      <c r="H58" s="25">
        <v>26.1</v>
      </c>
      <c r="I58" s="25">
        <v>0</v>
      </c>
      <c r="J58" s="25">
        <v>0</v>
      </c>
      <c r="K58" s="59">
        <v>0</v>
      </c>
      <c r="L58" s="59">
        <v>24.9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23"/>
    </row>
    <row r="59" spans="1:19" ht="24" customHeight="1">
      <c r="A59" s="14" t="s">
        <v>236</v>
      </c>
      <c r="B59" s="9" t="s">
        <v>58</v>
      </c>
      <c r="C59" s="9"/>
      <c r="D59" s="22">
        <v>909</v>
      </c>
      <c r="E59" s="65">
        <v>503</v>
      </c>
      <c r="F59" s="22">
        <v>1850199999</v>
      </c>
      <c r="G59" s="24">
        <f t="shared" si="3"/>
        <v>67.099999999999994</v>
      </c>
      <c r="H59" s="25">
        <v>0</v>
      </c>
      <c r="I59" s="25">
        <v>10.6</v>
      </c>
      <c r="J59" s="25">
        <v>7</v>
      </c>
      <c r="K59" s="59">
        <v>21</v>
      </c>
      <c r="L59" s="59">
        <v>28.5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23"/>
    </row>
    <row r="60" spans="1:19" ht="15.75" customHeight="1">
      <c r="A60" s="14" t="s">
        <v>237</v>
      </c>
      <c r="B60" s="9" t="s">
        <v>59</v>
      </c>
      <c r="C60" s="9"/>
      <c r="D60" s="22">
        <v>909</v>
      </c>
      <c r="E60" s="65">
        <v>503</v>
      </c>
      <c r="F60" s="22">
        <v>1850199999</v>
      </c>
      <c r="G60" s="24">
        <f t="shared" si="3"/>
        <v>188.5</v>
      </c>
      <c r="H60" s="25">
        <v>0</v>
      </c>
      <c r="I60" s="25">
        <v>130.5</v>
      </c>
      <c r="J60" s="25">
        <v>0</v>
      </c>
      <c r="K60" s="59">
        <v>0</v>
      </c>
      <c r="L60" s="59">
        <v>58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23"/>
    </row>
    <row r="61" spans="1:19" ht="15.75" customHeight="1">
      <c r="A61" s="14" t="s">
        <v>270</v>
      </c>
      <c r="B61" s="9" t="s">
        <v>269</v>
      </c>
      <c r="C61" s="9"/>
      <c r="D61" s="22">
        <v>909</v>
      </c>
      <c r="E61" s="65">
        <v>503</v>
      </c>
      <c r="F61" s="22">
        <v>1850199999</v>
      </c>
      <c r="G61" s="24">
        <f>H61+I61+J61+K61+L61+M61+N61</f>
        <v>37</v>
      </c>
      <c r="H61" s="25">
        <v>0</v>
      </c>
      <c r="I61" s="25">
        <v>0</v>
      </c>
      <c r="J61" s="25">
        <v>0</v>
      </c>
      <c r="K61" s="25">
        <v>0</v>
      </c>
      <c r="L61" s="59">
        <v>37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23"/>
    </row>
    <row r="62" spans="1:19" ht="23.25" customHeight="1">
      <c r="A62" s="26" t="s">
        <v>60</v>
      </c>
      <c r="B62" s="27" t="s">
        <v>205</v>
      </c>
      <c r="C62" s="28" t="s">
        <v>16</v>
      </c>
      <c r="D62" s="33">
        <v>909</v>
      </c>
      <c r="E62" s="66">
        <v>503</v>
      </c>
      <c r="F62" s="29">
        <v>1850100000</v>
      </c>
      <c r="G62" s="24">
        <f t="shared" si="3"/>
        <v>90.1</v>
      </c>
      <c r="H62" s="31">
        <f t="shared" ref="H62:R62" si="48">H63</f>
        <v>0</v>
      </c>
      <c r="I62" s="31">
        <f t="shared" si="48"/>
        <v>0</v>
      </c>
      <c r="J62" s="31">
        <f t="shared" si="48"/>
        <v>55</v>
      </c>
      <c r="K62" s="60">
        <f t="shared" si="48"/>
        <v>14.2</v>
      </c>
      <c r="L62" s="60">
        <f>L63+L64</f>
        <v>20.9</v>
      </c>
      <c r="M62" s="60">
        <f t="shared" si="48"/>
        <v>0</v>
      </c>
      <c r="N62" s="31">
        <f t="shared" si="48"/>
        <v>0</v>
      </c>
      <c r="O62" s="60">
        <f t="shared" si="48"/>
        <v>0</v>
      </c>
      <c r="P62" s="31">
        <f t="shared" si="48"/>
        <v>0</v>
      </c>
      <c r="Q62" s="60">
        <f t="shared" si="48"/>
        <v>0</v>
      </c>
      <c r="R62" s="60">
        <f t="shared" si="48"/>
        <v>0</v>
      </c>
      <c r="S62" s="23"/>
    </row>
    <row r="63" spans="1:19" ht="17.25" customHeight="1">
      <c r="A63" s="14" t="s">
        <v>238</v>
      </c>
      <c r="B63" s="9" t="s">
        <v>61</v>
      </c>
      <c r="C63" s="9"/>
      <c r="D63" s="22">
        <v>909</v>
      </c>
      <c r="E63" s="65">
        <v>503</v>
      </c>
      <c r="F63" s="22">
        <v>1850199999</v>
      </c>
      <c r="G63" s="24">
        <f t="shared" si="3"/>
        <v>76.900000000000006</v>
      </c>
      <c r="H63" s="25">
        <v>0</v>
      </c>
      <c r="I63" s="25">
        <v>0</v>
      </c>
      <c r="J63" s="25">
        <v>55</v>
      </c>
      <c r="K63" s="59">
        <v>14.2</v>
      </c>
      <c r="L63" s="59">
        <v>7.7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23"/>
    </row>
    <row r="64" spans="1:19" ht="17.25" customHeight="1">
      <c r="A64" s="14" t="s">
        <v>271</v>
      </c>
      <c r="B64" s="9" t="s">
        <v>272</v>
      </c>
      <c r="C64" s="9"/>
      <c r="D64" s="22">
        <v>909</v>
      </c>
      <c r="E64" s="65">
        <v>503</v>
      </c>
      <c r="F64" s="22">
        <v>1850199999</v>
      </c>
      <c r="G64" s="24">
        <f>H64+I64+J64+K64+L64+M64+N64</f>
        <v>13.2</v>
      </c>
      <c r="H64" s="25">
        <v>0</v>
      </c>
      <c r="I64" s="25">
        <v>0</v>
      </c>
      <c r="J64" s="25">
        <v>0</v>
      </c>
      <c r="K64" s="25">
        <v>0</v>
      </c>
      <c r="L64" s="59">
        <v>13.2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23"/>
    </row>
    <row r="65" spans="1:19" ht="23.25" customHeight="1">
      <c r="A65" s="26" t="s">
        <v>239</v>
      </c>
      <c r="B65" s="27" t="s">
        <v>206</v>
      </c>
      <c r="C65" s="28" t="s">
        <v>16</v>
      </c>
      <c r="D65" s="33">
        <v>909</v>
      </c>
      <c r="E65" s="66">
        <v>503</v>
      </c>
      <c r="F65" s="29">
        <v>1850100000</v>
      </c>
      <c r="G65" s="24">
        <f t="shared" si="3"/>
        <v>82</v>
      </c>
      <c r="H65" s="31">
        <f t="shared" ref="H65:R67" si="49">H66</f>
        <v>0</v>
      </c>
      <c r="I65" s="31">
        <f t="shared" si="49"/>
        <v>0</v>
      </c>
      <c r="J65" s="31">
        <f t="shared" si="49"/>
        <v>0</v>
      </c>
      <c r="K65" s="60">
        <f t="shared" si="49"/>
        <v>52</v>
      </c>
      <c r="L65" s="60">
        <f t="shared" si="49"/>
        <v>30</v>
      </c>
      <c r="M65" s="60">
        <f t="shared" si="49"/>
        <v>0</v>
      </c>
      <c r="N65" s="31">
        <f t="shared" si="49"/>
        <v>0</v>
      </c>
      <c r="O65" s="60">
        <f t="shared" si="49"/>
        <v>0</v>
      </c>
      <c r="P65" s="31">
        <f t="shared" si="49"/>
        <v>0</v>
      </c>
      <c r="Q65" s="60">
        <f t="shared" si="49"/>
        <v>0</v>
      </c>
      <c r="R65" s="60">
        <f t="shared" si="49"/>
        <v>0</v>
      </c>
      <c r="S65" s="23"/>
    </row>
    <row r="66" spans="1:19" ht="16.5" customHeight="1">
      <c r="A66" s="14" t="s">
        <v>240</v>
      </c>
      <c r="B66" s="9" t="s">
        <v>62</v>
      </c>
      <c r="C66" s="10"/>
      <c r="D66" s="22">
        <v>909</v>
      </c>
      <c r="E66" s="65">
        <v>503</v>
      </c>
      <c r="F66" s="22">
        <v>185019999</v>
      </c>
      <c r="G66" s="24">
        <f t="shared" si="3"/>
        <v>82</v>
      </c>
      <c r="H66" s="25">
        <v>0</v>
      </c>
      <c r="I66" s="25">
        <v>0</v>
      </c>
      <c r="J66" s="25">
        <v>0</v>
      </c>
      <c r="K66" s="59">
        <v>52</v>
      </c>
      <c r="L66" s="59">
        <v>30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23"/>
    </row>
    <row r="67" spans="1:19" ht="23.25" customHeight="1">
      <c r="A67" s="26" t="s">
        <v>264</v>
      </c>
      <c r="B67" s="27" t="s">
        <v>263</v>
      </c>
      <c r="C67" s="28" t="s">
        <v>16</v>
      </c>
      <c r="D67" s="33">
        <v>909</v>
      </c>
      <c r="E67" s="66">
        <v>503</v>
      </c>
      <c r="F67" s="29">
        <v>1850100000</v>
      </c>
      <c r="G67" s="24">
        <f>H67+I67+J67+K67+L67+M67+N67+O67+P67+Q67+R67</f>
        <v>7.5</v>
      </c>
      <c r="H67" s="31">
        <f t="shared" si="49"/>
        <v>0</v>
      </c>
      <c r="I67" s="31">
        <f t="shared" si="49"/>
        <v>0</v>
      </c>
      <c r="J67" s="31">
        <f t="shared" si="49"/>
        <v>0</v>
      </c>
      <c r="K67" s="60">
        <v>0</v>
      </c>
      <c r="L67" s="60">
        <f>L68</f>
        <v>7.5</v>
      </c>
      <c r="M67" s="60">
        <f t="shared" si="49"/>
        <v>0</v>
      </c>
      <c r="N67" s="31">
        <f t="shared" si="49"/>
        <v>0</v>
      </c>
      <c r="O67" s="60">
        <v>0</v>
      </c>
      <c r="P67" s="31">
        <f t="shared" si="49"/>
        <v>0</v>
      </c>
      <c r="Q67" s="60">
        <v>0</v>
      </c>
      <c r="R67" s="60">
        <v>0</v>
      </c>
      <c r="S67" s="23"/>
    </row>
    <row r="68" spans="1:19" ht="16.5" customHeight="1">
      <c r="A68" s="14" t="s">
        <v>265</v>
      </c>
      <c r="B68" s="9" t="s">
        <v>266</v>
      </c>
      <c r="C68" s="10"/>
      <c r="D68" s="22">
        <v>909</v>
      </c>
      <c r="E68" s="65">
        <v>503</v>
      </c>
      <c r="F68" s="22">
        <v>1850120160</v>
      </c>
      <c r="G68" s="24">
        <f>SUM(H68:N68)</f>
        <v>7.5</v>
      </c>
      <c r="H68" s="25">
        <v>0</v>
      </c>
      <c r="I68" s="25">
        <v>0</v>
      </c>
      <c r="J68" s="25">
        <v>0</v>
      </c>
      <c r="K68" s="59">
        <v>0</v>
      </c>
      <c r="L68" s="59">
        <v>7.5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23"/>
    </row>
    <row r="69" spans="1:19" s="76" customFormat="1" ht="12.75" hidden="1" customHeight="1">
      <c r="A69" s="78">
        <v>7</v>
      </c>
      <c r="B69" s="71" t="s">
        <v>63</v>
      </c>
      <c r="C69" s="71" t="s">
        <v>8</v>
      </c>
      <c r="D69" s="72">
        <v>909</v>
      </c>
      <c r="E69" s="73">
        <v>502</v>
      </c>
      <c r="F69" s="72">
        <v>1860000</v>
      </c>
      <c r="G69" s="74">
        <f t="shared" si="3"/>
        <v>0</v>
      </c>
      <c r="H69" s="74">
        <f t="shared" ref="H69:N69" si="50">H71</f>
        <v>0</v>
      </c>
      <c r="I69" s="74">
        <f t="shared" si="50"/>
        <v>0</v>
      </c>
      <c r="J69" s="74">
        <f t="shared" si="50"/>
        <v>0</v>
      </c>
      <c r="K69" s="74">
        <f t="shared" si="50"/>
        <v>0</v>
      </c>
      <c r="L69" s="74">
        <f t="shared" si="50"/>
        <v>0</v>
      </c>
      <c r="M69" s="74">
        <f t="shared" si="50"/>
        <v>0</v>
      </c>
      <c r="N69" s="74">
        <f t="shared" si="50"/>
        <v>0</v>
      </c>
      <c r="O69" s="74">
        <f t="shared" ref="O69:P69" si="51">O71</f>
        <v>0</v>
      </c>
      <c r="P69" s="74">
        <f t="shared" si="51"/>
        <v>0</v>
      </c>
      <c r="Q69" s="74">
        <f t="shared" ref="Q69:R69" si="52">Q71</f>
        <v>0</v>
      </c>
      <c r="R69" s="74">
        <f t="shared" si="52"/>
        <v>0</v>
      </c>
      <c r="S69" s="75"/>
    </row>
    <row r="70" spans="1:19" ht="69" hidden="1" customHeight="1">
      <c r="A70" s="16"/>
      <c r="B70" s="10" t="s">
        <v>287</v>
      </c>
      <c r="C70" s="9" t="s">
        <v>16</v>
      </c>
      <c r="D70" s="8">
        <v>909</v>
      </c>
      <c r="E70" s="63">
        <v>502</v>
      </c>
      <c r="F70" s="8">
        <v>1860000</v>
      </c>
      <c r="G70" s="24">
        <f t="shared" si="3"/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3"/>
    </row>
    <row r="71" spans="1:19" ht="24" hidden="1" customHeight="1">
      <c r="A71" s="26" t="s">
        <v>241</v>
      </c>
      <c r="B71" s="27" t="s">
        <v>207</v>
      </c>
      <c r="C71" s="28" t="s">
        <v>16</v>
      </c>
      <c r="D71" s="29">
        <v>909</v>
      </c>
      <c r="E71" s="64">
        <v>502</v>
      </c>
      <c r="F71" s="29">
        <v>1869999</v>
      </c>
      <c r="G71" s="24">
        <f t="shared" si="3"/>
        <v>0</v>
      </c>
      <c r="H71" s="30">
        <f t="shared" ref="H71:R71" si="53">H72</f>
        <v>0</v>
      </c>
      <c r="I71" s="30">
        <f t="shared" si="53"/>
        <v>0</v>
      </c>
      <c r="J71" s="30">
        <f t="shared" si="53"/>
        <v>0</v>
      </c>
      <c r="K71" s="58">
        <f t="shared" si="53"/>
        <v>0</v>
      </c>
      <c r="L71" s="58">
        <f t="shared" si="53"/>
        <v>0</v>
      </c>
      <c r="M71" s="58">
        <f t="shared" si="53"/>
        <v>0</v>
      </c>
      <c r="N71" s="30">
        <f t="shared" si="53"/>
        <v>0</v>
      </c>
      <c r="O71" s="58">
        <f t="shared" si="53"/>
        <v>0</v>
      </c>
      <c r="P71" s="30">
        <f t="shared" si="53"/>
        <v>0</v>
      </c>
      <c r="Q71" s="58">
        <f t="shared" si="53"/>
        <v>0</v>
      </c>
      <c r="R71" s="58">
        <f t="shared" si="53"/>
        <v>0</v>
      </c>
      <c r="S71" s="23"/>
    </row>
    <row r="72" spans="1:19" ht="47.25" hidden="1" customHeight="1">
      <c r="A72" s="14" t="s">
        <v>64</v>
      </c>
      <c r="B72" s="9" t="s">
        <v>65</v>
      </c>
      <c r="C72" s="9"/>
      <c r="D72" s="22">
        <v>909</v>
      </c>
      <c r="E72" s="65">
        <v>502</v>
      </c>
      <c r="F72" s="22">
        <v>1869999</v>
      </c>
      <c r="G72" s="24">
        <f t="shared" si="3"/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3"/>
    </row>
    <row r="73" spans="1:19" ht="23.25" customHeight="1">
      <c r="A73" s="26" t="s">
        <v>358</v>
      </c>
      <c r="B73" s="27" t="s">
        <v>356</v>
      </c>
      <c r="C73" s="28" t="s">
        <v>16</v>
      </c>
      <c r="D73" s="33">
        <v>909</v>
      </c>
      <c r="E73" s="66">
        <v>503</v>
      </c>
      <c r="F73" s="29">
        <v>1850100000</v>
      </c>
      <c r="G73" s="24">
        <f>H73+I73+J73+K73+L73+M73+N73+O73+P73+Q73+R73</f>
        <v>32</v>
      </c>
      <c r="H73" s="31">
        <f t="shared" ref="H73:P75" si="54">H74</f>
        <v>0</v>
      </c>
      <c r="I73" s="31">
        <f t="shared" si="54"/>
        <v>0</v>
      </c>
      <c r="J73" s="31">
        <f t="shared" si="54"/>
        <v>0</v>
      </c>
      <c r="K73" s="60">
        <v>0</v>
      </c>
      <c r="L73" s="60">
        <f>L74</f>
        <v>0</v>
      </c>
      <c r="M73" s="60">
        <f t="shared" si="54"/>
        <v>32</v>
      </c>
      <c r="N73" s="31">
        <f t="shared" si="54"/>
        <v>0</v>
      </c>
      <c r="O73" s="60">
        <v>0</v>
      </c>
      <c r="P73" s="31">
        <f t="shared" si="54"/>
        <v>0</v>
      </c>
      <c r="Q73" s="60">
        <v>0</v>
      </c>
      <c r="R73" s="60">
        <v>0</v>
      </c>
      <c r="S73" s="23"/>
    </row>
    <row r="74" spans="1:19" ht="48" customHeight="1">
      <c r="A74" s="14" t="s">
        <v>359</v>
      </c>
      <c r="B74" s="9" t="s">
        <v>357</v>
      </c>
      <c r="C74" s="10"/>
      <c r="D74" s="22">
        <v>909</v>
      </c>
      <c r="E74" s="65">
        <v>503</v>
      </c>
      <c r="F74" s="22" t="s">
        <v>360</v>
      </c>
      <c r="G74" s="24">
        <f>SUM(H74:N74)</f>
        <v>32</v>
      </c>
      <c r="H74" s="25">
        <v>0</v>
      </c>
      <c r="I74" s="25">
        <v>0</v>
      </c>
      <c r="J74" s="25">
        <v>0</v>
      </c>
      <c r="K74" s="59">
        <v>0</v>
      </c>
      <c r="L74" s="59">
        <v>0</v>
      </c>
      <c r="M74" s="59">
        <v>32</v>
      </c>
      <c r="N74" s="59">
        <v>0</v>
      </c>
      <c r="O74" s="59">
        <v>0</v>
      </c>
      <c r="P74" s="59">
        <v>0</v>
      </c>
      <c r="Q74" s="59">
        <v>0</v>
      </c>
      <c r="R74" s="59">
        <v>0</v>
      </c>
      <c r="S74" s="23"/>
    </row>
    <row r="75" spans="1:19" ht="23.25" customHeight="1">
      <c r="A75" s="26" t="s">
        <v>363</v>
      </c>
      <c r="B75" s="27" t="s">
        <v>356</v>
      </c>
      <c r="C75" s="28" t="s">
        <v>16</v>
      </c>
      <c r="D75" s="33">
        <v>909</v>
      </c>
      <c r="E75" s="66">
        <v>503</v>
      </c>
      <c r="F75" s="29">
        <v>1850100000</v>
      </c>
      <c r="G75" s="24">
        <f>H75+I75+J75+K75+L75+M75+N75+O75+P75+Q75+R75</f>
        <v>2579.9</v>
      </c>
      <c r="H75" s="31">
        <f t="shared" si="54"/>
        <v>0</v>
      </c>
      <c r="I75" s="31">
        <f t="shared" si="54"/>
        <v>0</v>
      </c>
      <c r="J75" s="31">
        <f t="shared" si="54"/>
        <v>0</v>
      </c>
      <c r="K75" s="60">
        <v>0</v>
      </c>
      <c r="L75" s="60">
        <f>L76</f>
        <v>0</v>
      </c>
      <c r="M75" s="60">
        <f t="shared" si="54"/>
        <v>2579.9</v>
      </c>
      <c r="N75" s="31">
        <f t="shared" si="54"/>
        <v>0</v>
      </c>
      <c r="O75" s="60">
        <v>0</v>
      </c>
      <c r="P75" s="31">
        <f t="shared" si="54"/>
        <v>0</v>
      </c>
      <c r="Q75" s="60">
        <v>0</v>
      </c>
      <c r="R75" s="60">
        <v>0</v>
      </c>
      <c r="S75" s="23"/>
    </row>
    <row r="76" spans="1:19" ht="48" customHeight="1">
      <c r="A76" s="14" t="s">
        <v>364</v>
      </c>
      <c r="B76" s="9" t="s">
        <v>357</v>
      </c>
      <c r="C76" s="10"/>
      <c r="D76" s="22">
        <v>909</v>
      </c>
      <c r="E76" s="65">
        <v>503</v>
      </c>
      <c r="F76" s="22">
        <v>1850186140</v>
      </c>
      <c r="G76" s="24">
        <f>SUM(H76:N76)</f>
        <v>2579.9</v>
      </c>
      <c r="H76" s="25">
        <v>0</v>
      </c>
      <c r="I76" s="25">
        <v>0</v>
      </c>
      <c r="J76" s="25">
        <v>0</v>
      </c>
      <c r="K76" s="59">
        <v>0</v>
      </c>
      <c r="L76" s="59">
        <v>0</v>
      </c>
      <c r="M76" s="59">
        <v>2579.9</v>
      </c>
      <c r="N76" s="59">
        <v>0</v>
      </c>
      <c r="O76" s="59">
        <v>0</v>
      </c>
      <c r="P76" s="59">
        <v>0</v>
      </c>
      <c r="Q76" s="59">
        <v>0</v>
      </c>
      <c r="R76" s="59">
        <v>0</v>
      </c>
      <c r="S76" s="23"/>
    </row>
    <row r="77" spans="1:19" s="76" customFormat="1" ht="15.75" customHeight="1">
      <c r="A77" s="70" t="s">
        <v>319</v>
      </c>
      <c r="B77" s="71" t="s">
        <v>63</v>
      </c>
      <c r="C77" s="71" t="s">
        <v>8</v>
      </c>
      <c r="D77" s="72">
        <v>909</v>
      </c>
      <c r="E77" s="73">
        <v>310</v>
      </c>
      <c r="F77" s="72">
        <v>1870000000</v>
      </c>
      <c r="G77" s="74">
        <f t="shared" si="3"/>
        <v>44.5</v>
      </c>
      <c r="H77" s="74">
        <f t="shared" ref="H77:N77" si="55">H79+H82+H84+H86</f>
        <v>31</v>
      </c>
      <c r="I77" s="74">
        <f t="shared" si="55"/>
        <v>0</v>
      </c>
      <c r="J77" s="74">
        <f t="shared" si="55"/>
        <v>0</v>
      </c>
      <c r="K77" s="74">
        <f t="shared" si="55"/>
        <v>11</v>
      </c>
      <c r="L77" s="74">
        <f>L78</f>
        <v>2.5</v>
      </c>
      <c r="M77" s="74">
        <f t="shared" si="55"/>
        <v>0</v>
      </c>
      <c r="N77" s="74">
        <f t="shared" si="55"/>
        <v>0</v>
      </c>
      <c r="O77" s="74">
        <f t="shared" ref="O77:P77" si="56">O79+O82+O84+O86</f>
        <v>0</v>
      </c>
      <c r="P77" s="74">
        <f t="shared" si="56"/>
        <v>0</v>
      </c>
      <c r="Q77" s="74">
        <f t="shared" ref="Q77:R77" si="57">Q79+Q82+Q84+Q86</f>
        <v>0</v>
      </c>
      <c r="R77" s="74">
        <f t="shared" si="57"/>
        <v>0</v>
      </c>
      <c r="S77" s="75"/>
    </row>
    <row r="78" spans="1:19" ht="54.75" customHeight="1">
      <c r="A78" s="14"/>
      <c r="B78" s="10" t="s">
        <v>288</v>
      </c>
      <c r="C78" s="9" t="s">
        <v>16</v>
      </c>
      <c r="D78" s="8">
        <v>909</v>
      </c>
      <c r="E78" s="63">
        <v>310</v>
      </c>
      <c r="F78" s="8">
        <v>1870000000</v>
      </c>
      <c r="G78" s="24">
        <f t="shared" si="3"/>
        <v>44.5</v>
      </c>
      <c r="H78" s="24">
        <v>31</v>
      </c>
      <c r="I78" s="24">
        <v>0</v>
      </c>
      <c r="J78" s="24">
        <v>0</v>
      </c>
      <c r="K78" s="56">
        <v>11</v>
      </c>
      <c r="L78" s="56">
        <f>L79+L82+L84+L86</f>
        <v>2.5</v>
      </c>
      <c r="M78" s="56">
        <v>0</v>
      </c>
      <c r="N78" s="56">
        <v>0</v>
      </c>
      <c r="O78" s="56">
        <v>0</v>
      </c>
      <c r="P78" s="56">
        <v>0</v>
      </c>
      <c r="Q78" s="56">
        <v>0</v>
      </c>
      <c r="R78" s="56">
        <v>0</v>
      </c>
      <c r="S78" s="23"/>
    </row>
    <row r="79" spans="1:19" ht="24" customHeight="1">
      <c r="A79" s="26" t="s">
        <v>241</v>
      </c>
      <c r="B79" s="27" t="s">
        <v>207</v>
      </c>
      <c r="C79" s="28" t="s">
        <v>16</v>
      </c>
      <c r="D79" s="29">
        <v>909</v>
      </c>
      <c r="E79" s="64">
        <v>310</v>
      </c>
      <c r="F79" s="29">
        <v>1870100000</v>
      </c>
      <c r="G79" s="24">
        <f t="shared" si="3"/>
        <v>44.5</v>
      </c>
      <c r="H79" s="30">
        <f t="shared" ref="H79:R79" si="58">H80</f>
        <v>31</v>
      </c>
      <c r="I79" s="30">
        <f t="shared" si="58"/>
        <v>0</v>
      </c>
      <c r="J79" s="30">
        <f t="shared" si="58"/>
        <v>0</v>
      </c>
      <c r="K79" s="58">
        <f t="shared" si="58"/>
        <v>11</v>
      </c>
      <c r="L79" s="58">
        <f>L80+L81</f>
        <v>2.5</v>
      </c>
      <c r="M79" s="58">
        <f t="shared" si="58"/>
        <v>0</v>
      </c>
      <c r="N79" s="30">
        <f t="shared" si="58"/>
        <v>0</v>
      </c>
      <c r="O79" s="58">
        <f t="shared" si="58"/>
        <v>0</v>
      </c>
      <c r="P79" s="30">
        <f t="shared" si="58"/>
        <v>0</v>
      </c>
      <c r="Q79" s="58">
        <f t="shared" si="58"/>
        <v>0</v>
      </c>
      <c r="R79" s="58">
        <f t="shared" si="58"/>
        <v>0</v>
      </c>
      <c r="S79" s="23"/>
    </row>
    <row r="80" spans="1:19" ht="57" customHeight="1">
      <c r="A80" s="14" t="s">
        <v>64</v>
      </c>
      <c r="B80" s="9" t="s">
        <v>67</v>
      </c>
      <c r="C80" s="9"/>
      <c r="D80" s="22">
        <v>909</v>
      </c>
      <c r="E80" s="65">
        <v>310</v>
      </c>
      <c r="F80" s="22">
        <v>1870199999</v>
      </c>
      <c r="G80" s="24">
        <f t="shared" ref="G80:G112" si="59">SUM(H80:N80)</f>
        <v>42</v>
      </c>
      <c r="H80" s="25">
        <v>31</v>
      </c>
      <c r="I80" s="25">
        <v>0</v>
      </c>
      <c r="J80" s="25">
        <v>0</v>
      </c>
      <c r="K80" s="59">
        <v>11</v>
      </c>
      <c r="L80" s="59">
        <v>0</v>
      </c>
      <c r="M80" s="59">
        <v>0</v>
      </c>
      <c r="N80" s="59">
        <v>0</v>
      </c>
      <c r="O80" s="59">
        <v>0</v>
      </c>
      <c r="P80" s="59">
        <v>0</v>
      </c>
      <c r="Q80" s="59">
        <v>0</v>
      </c>
      <c r="R80" s="59">
        <v>0</v>
      </c>
      <c r="S80" s="23"/>
    </row>
    <row r="81" spans="1:19" ht="15" customHeight="1">
      <c r="A81" s="14" t="s">
        <v>320</v>
      </c>
      <c r="B81" s="9" t="s">
        <v>280</v>
      </c>
      <c r="C81" s="9"/>
      <c r="D81" s="22">
        <v>909</v>
      </c>
      <c r="E81" s="65">
        <v>310</v>
      </c>
      <c r="F81" s="22">
        <v>1870199999</v>
      </c>
      <c r="G81" s="24">
        <f t="shared" ref="G81" si="60">SUM(H81:N81)</f>
        <v>2.5</v>
      </c>
      <c r="H81" s="25">
        <v>0</v>
      </c>
      <c r="I81" s="25">
        <v>0</v>
      </c>
      <c r="J81" s="25">
        <v>0</v>
      </c>
      <c r="K81" s="25">
        <v>0</v>
      </c>
      <c r="L81" s="59">
        <v>2.5</v>
      </c>
      <c r="M81" s="59">
        <v>0</v>
      </c>
      <c r="N81" s="59">
        <v>0</v>
      </c>
      <c r="O81" s="59">
        <v>0</v>
      </c>
      <c r="P81" s="59">
        <v>0</v>
      </c>
      <c r="Q81" s="59">
        <v>0</v>
      </c>
      <c r="R81" s="59">
        <v>0</v>
      </c>
      <c r="S81" s="23"/>
    </row>
    <row r="82" spans="1:19" ht="25.5" customHeight="1">
      <c r="A82" s="26" t="s">
        <v>321</v>
      </c>
      <c r="B82" s="27" t="s">
        <v>313</v>
      </c>
      <c r="C82" s="28" t="s">
        <v>50</v>
      </c>
      <c r="D82" s="22">
        <v>909</v>
      </c>
      <c r="E82" s="65">
        <v>310</v>
      </c>
      <c r="F82" s="22">
        <v>1870199999</v>
      </c>
      <c r="G82" s="24">
        <f t="shared" si="59"/>
        <v>0</v>
      </c>
      <c r="H82" s="30">
        <f t="shared" ref="H82:R82" si="61">H83</f>
        <v>0</v>
      </c>
      <c r="I82" s="30">
        <f t="shared" si="61"/>
        <v>0</v>
      </c>
      <c r="J82" s="30">
        <f t="shared" si="61"/>
        <v>0</v>
      </c>
      <c r="K82" s="58">
        <f t="shared" si="61"/>
        <v>0</v>
      </c>
      <c r="L82" s="58">
        <f t="shared" si="61"/>
        <v>0</v>
      </c>
      <c r="M82" s="58">
        <f t="shared" si="61"/>
        <v>0</v>
      </c>
      <c r="N82" s="30">
        <f t="shared" si="61"/>
        <v>0</v>
      </c>
      <c r="O82" s="58">
        <f t="shared" si="61"/>
        <v>0</v>
      </c>
      <c r="P82" s="30">
        <f t="shared" si="61"/>
        <v>0</v>
      </c>
      <c r="Q82" s="58">
        <f t="shared" si="61"/>
        <v>0</v>
      </c>
      <c r="R82" s="58">
        <f t="shared" si="61"/>
        <v>0</v>
      </c>
      <c r="S82" s="23"/>
    </row>
    <row r="83" spans="1:19" ht="46.5" customHeight="1">
      <c r="A83" s="14" t="s">
        <v>322</v>
      </c>
      <c r="B83" s="9" t="s">
        <v>68</v>
      </c>
      <c r="C83" s="9"/>
      <c r="D83" s="22">
        <v>909</v>
      </c>
      <c r="E83" s="65">
        <v>310</v>
      </c>
      <c r="F83" s="22">
        <v>1870199999</v>
      </c>
      <c r="G83" s="24">
        <f t="shared" si="59"/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3"/>
    </row>
    <row r="84" spans="1:19" ht="24" customHeight="1">
      <c r="A84" s="26" t="s">
        <v>323</v>
      </c>
      <c r="B84" s="27" t="s">
        <v>314</v>
      </c>
      <c r="C84" s="28" t="s">
        <v>50</v>
      </c>
      <c r="D84" s="22">
        <v>909</v>
      </c>
      <c r="E84" s="65">
        <v>310</v>
      </c>
      <c r="F84" s="22">
        <v>1870199999</v>
      </c>
      <c r="G84" s="24">
        <f t="shared" si="59"/>
        <v>0</v>
      </c>
      <c r="H84" s="30">
        <f t="shared" ref="H84:R84" si="62">H85</f>
        <v>0</v>
      </c>
      <c r="I84" s="30">
        <f t="shared" si="62"/>
        <v>0</v>
      </c>
      <c r="J84" s="30">
        <f t="shared" si="62"/>
        <v>0</v>
      </c>
      <c r="K84" s="58">
        <f t="shared" si="62"/>
        <v>0</v>
      </c>
      <c r="L84" s="58">
        <f t="shared" si="62"/>
        <v>0</v>
      </c>
      <c r="M84" s="58">
        <f t="shared" si="62"/>
        <v>0</v>
      </c>
      <c r="N84" s="30">
        <f t="shared" si="62"/>
        <v>0</v>
      </c>
      <c r="O84" s="58">
        <f t="shared" si="62"/>
        <v>0</v>
      </c>
      <c r="P84" s="30">
        <f t="shared" si="62"/>
        <v>0</v>
      </c>
      <c r="Q84" s="58">
        <f t="shared" si="62"/>
        <v>0</v>
      </c>
      <c r="R84" s="58">
        <f t="shared" si="62"/>
        <v>0</v>
      </c>
      <c r="S84" s="23"/>
    </row>
    <row r="85" spans="1:19" ht="27" customHeight="1">
      <c r="A85" s="14" t="s">
        <v>324</v>
      </c>
      <c r="B85" s="9" t="s">
        <v>182</v>
      </c>
      <c r="C85" s="9"/>
      <c r="D85" s="22">
        <v>909</v>
      </c>
      <c r="E85" s="65">
        <v>310</v>
      </c>
      <c r="F85" s="22">
        <v>1870199999</v>
      </c>
      <c r="G85" s="24">
        <f t="shared" si="59"/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3"/>
    </row>
    <row r="86" spans="1:19" ht="23.25" customHeight="1">
      <c r="A86" s="26" t="s">
        <v>325</v>
      </c>
      <c r="B86" s="27" t="s">
        <v>315</v>
      </c>
      <c r="C86" s="28" t="s">
        <v>50</v>
      </c>
      <c r="D86" s="22">
        <v>909</v>
      </c>
      <c r="E86" s="65">
        <v>310</v>
      </c>
      <c r="F86" s="22">
        <v>1870199999</v>
      </c>
      <c r="G86" s="24">
        <f t="shared" si="59"/>
        <v>0</v>
      </c>
      <c r="H86" s="30">
        <f t="shared" ref="H86:R86" si="63">H87</f>
        <v>0</v>
      </c>
      <c r="I86" s="30">
        <f t="shared" si="63"/>
        <v>0</v>
      </c>
      <c r="J86" s="30">
        <f t="shared" si="63"/>
        <v>0</v>
      </c>
      <c r="K86" s="58">
        <f t="shared" si="63"/>
        <v>0</v>
      </c>
      <c r="L86" s="58">
        <f t="shared" si="63"/>
        <v>0</v>
      </c>
      <c r="M86" s="58">
        <f t="shared" si="63"/>
        <v>0</v>
      </c>
      <c r="N86" s="30">
        <f t="shared" si="63"/>
        <v>0</v>
      </c>
      <c r="O86" s="58">
        <f t="shared" si="63"/>
        <v>0</v>
      </c>
      <c r="P86" s="30">
        <f t="shared" si="63"/>
        <v>0</v>
      </c>
      <c r="Q86" s="58">
        <f t="shared" si="63"/>
        <v>0</v>
      </c>
      <c r="R86" s="58">
        <f t="shared" si="63"/>
        <v>0</v>
      </c>
      <c r="S86" s="23"/>
    </row>
    <row r="87" spans="1:19" ht="25.5" customHeight="1">
      <c r="A87" s="14" t="s">
        <v>326</v>
      </c>
      <c r="B87" s="9" t="s">
        <v>69</v>
      </c>
      <c r="C87" s="10"/>
      <c r="D87" s="22">
        <v>909</v>
      </c>
      <c r="E87" s="65">
        <v>310</v>
      </c>
      <c r="F87" s="22">
        <v>1870199999</v>
      </c>
      <c r="G87" s="24">
        <f t="shared" si="59"/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3"/>
    </row>
    <row r="88" spans="1:19" s="76" customFormat="1" ht="18.75" customHeight="1">
      <c r="A88" s="70" t="s">
        <v>327</v>
      </c>
      <c r="B88" s="71" t="s">
        <v>66</v>
      </c>
      <c r="C88" s="71" t="s">
        <v>70</v>
      </c>
      <c r="D88" s="72">
        <v>909</v>
      </c>
      <c r="E88" s="73">
        <v>309</v>
      </c>
      <c r="F88" s="72">
        <v>1830000</v>
      </c>
      <c r="G88" s="74">
        <f t="shared" si="59"/>
        <v>0.5</v>
      </c>
      <c r="H88" s="74">
        <f t="shared" ref="H88:N88" si="64">H90</f>
        <v>0.5</v>
      </c>
      <c r="I88" s="74">
        <f t="shared" si="64"/>
        <v>0</v>
      </c>
      <c r="J88" s="74">
        <f t="shared" si="64"/>
        <v>0</v>
      </c>
      <c r="K88" s="74">
        <f t="shared" si="64"/>
        <v>0</v>
      </c>
      <c r="L88" s="74">
        <f t="shared" si="64"/>
        <v>0</v>
      </c>
      <c r="M88" s="74">
        <f t="shared" si="64"/>
        <v>0</v>
      </c>
      <c r="N88" s="74">
        <f t="shared" si="64"/>
        <v>0</v>
      </c>
      <c r="O88" s="74">
        <f t="shared" ref="O88:P88" si="65">O90</f>
        <v>0</v>
      </c>
      <c r="P88" s="74">
        <f t="shared" si="65"/>
        <v>0</v>
      </c>
      <c r="Q88" s="74">
        <f t="shared" ref="Q88:R88" si="66">Q90</f>
        <v>0</v>
      </c>
      <c r="R88" s="74">
        <f t="shared" si="66"/>
        <v>0</v>
      </c>
      <c r="S88" s="75"/>
    </row>
    <row r="89" spans="1:19" ht="44.25" customHeight="1">
      <c r="A89" s="14"/>
      <c r="B89" s="10" t="s">
        <v>125</v>
      </c>
      <c r="C89" s="20" t="s">
        <v>16</v>
      </c>
      <c r="D89" s="8">
        <v>909</v>
      </c>
      <c r="E89" s="63">
        <v>309</v>
      </c>
      <c r="F89" s="8">
        <v>1830000</v>
      </c>
      <c r="G89" s="24">
        <f t="shared" si="59"/>
        <v>0.5</v>
      </c>
      <c r="H89" s="25">
        <v>0.5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3"/>
    </row>
    <row r="90" spans="1:19" ht="24" customHeight="1">
      <c r="A90" s="26" t="s">
        <v>328</v>
      </c>
      <c r="B90" s="27" t="s">
        <v>208</v>
      </c>
      <c r="C90" s="28" t="s">
        <v>16</v>
      </c>
      <c r="D90" s="29">
        <v>909</v>
      </c>
      <c r="E90" s="64">
        <v>309</v>
      </c>
      <c r="F90" s="29">
        <v>1839999</v>
      </c>
      <c r="G90" s="24">
        <f t="shared" si="59"/>
        <v>0.5</v>
      </c>
      <c r="H90" s="30">
        <f t="shared" ref="H90:R90" si="67">H91</f>
        <v>0.5</v>
      </c>
      <c r="I90" s="30">
        <f t="shared" si="67"/>
        <v>0</v>
      </c>
      <c r="J90" s="30">
        <f t="shared" si="67"/>
        <v>0</v>
      </c>
      <c r="K90" s="58">
        <f t="shared" si="67"/>
        <v>0</v>
      </c>
      <c r="L90" s="58">
        <f t="shared" si="67"/>
        <v>0</v>
      </c>
      <c r="M90" s="58">
        <f t="shared" si="67"/>
        <v>0</v>
      </c>
      <c r="N90" s="30">
        <f t="shared" si="67"/>
        <v>0</v>
      </c>
      <c r="O90" s="58">
        <f t="shared" si="67"/>
        <v>0</v>
      </c>
      <c r="P90" s="30">
        <f t="shared" si="67"/>
        <v>0</v>
      </c>
      <c r="Q90" s="58">
        <f t="shared" si="67"/>
        <v>0</v>
      </c>
      <c r="R90" s="58">
        <f t="shared" si="67"/>
        <v>0</v>
      </c>
      <c r="S90" s="23"/>
    </row>
    <row r="91" spans="1:19" ht="69.75" customHeight="1">
      <c r="A91" s="14" t="s">
        <v>329</v>
      </c>
      <c r="B91" s="13" t="s">
        <v>72</v>
      </c>
      <c r="C91" s="10"/>
      <c r="D91" s="22">
        <v>909</v>
      </c>
      <c r="E91" s="65">
        <v>309</v>
      </c>
      <c r="F91" s="22">
        <v>1839999</v>
      </c>
      <c r="G91" s="24">
        <f t="shared" si="59"/>
        <v>0.5</v>
      </c>
      <c r="H91" s="25">
        <v>0.5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3"/>
    </row>
    <row r="92" spans="1:19" s="76" customFormat="1" ht="12.75" customHeight="1">
      <c r="A92" s="70" t="s">
        <v>330</v>
      </c>
      <c r="B92" s="71" t="s">
        <v>124</v>
      </c>
      <c r="C92" s="71" t="s">
        <v>70</v>
      </c>
      <c r="D92" s="79">
        <v>909</v>
      </c>
      <c r="E92" s="80">
        <v>113</v>
      </c>
      <c r="F92" s="79" t="s">
        <v>245</v>
      </c>
      <c r="G92" s="74">
        <f>H92+I92+J92+OLE_LINK5+L92+M92+N92+O92+P92+Q92+R92</f>
        <v>16114.399999999998</v>
      </c>
      <c r="H92" s="74">
        <f t="shared" ref="H92:N92" si="68">H94+H96+H99+H103+H105</f>
        <v>54.5</v>
      </c>
      <c r="I92" s="74">
        <f t="shared" si="68"/>
        <v>1336.8000000000002</v>
      </c>
      <c r="J92" s="74">
        <f t="shared" si="68"/>
        <v>1484.5</v>
      </c>
      <c r="K92" s="74">
        <f t="shared" si="68"/>
        <v>1707.2</v>
      </c>
      <c r="L92" s="74">
        <f t="shared" si="68"/>
        <v>1719.7</v>
      </c>
      <c r="M92" s="74">
        <f t="shared" si="68"/>
        <v>1678.6000000000001</v>
      </c>
      <c r="N92" s="74">
        <f t="shared" si="68"/>
        <v>1791.9</v>
      </c>
      <c r="O92" s="74">
        <f t="shared" ref="O92:P92" si="69">O94+O96+O99+O103+O105</f>
        <v>1606.8</v>
      </c>
      <c r="P92" s="74">
        <f t="shared" si="69"/>
        <v>1578.8</v>
      </c>
      <c r="Q92" s="74">
        <f t="shared" ref="Q92:R92" si="70">Q94+Q96+Q99+Q103+Q105</f>
        <v>1591.8</v>
      </c>
      <c r="R92" s="74">
        <f t="shared" si="70"/>
        <v>1563.8</v>
      </c>
      <c r="S92" s="75"/>
    </row>
    <row r="93" spans="1:19" ht="77.25" customHeight="1">
      <c r="A93" s="14"/>
      <c r="B93" s="10" t="s">
        <v>289</v>
      </c>
      <c r="C93" s="9" t="s">
        <v>16</v>
      </c>
      <c r="D93" s="22">
        <v>909</v>
      </c>
      <c r="E93" s="65">
        <v>113</v>
      </c>
      <c r="F93" s="22" t="s">
        <v>245</v>
      </c>
      <c r="G93" s="24">
        <f>H93+I93+J93+K93+L93+M93+N93+O93+P93+Q93+R93</f>
        <v>16114.399999999996</v>
      </c>
      <c r="H93" s="24">
        <v>54.5</v>
      </c>
      <c r="I93" s="24">
        <v>1336.8</v>
      </c>
      <c r="J93" s="24">
        <v>1484.5</v>
      </c>
      <c r="K93" s="56">
        <v>1707.2</v>
      </c>
      <c r="L93" s="56">
        <v>1719.7</v>
      </c>
      <c r="M93" s="56">
        <v>1678.6</v>
      </c>
      <c r="N93" s="24">
        <v>1791.9</v>
      </c>
      <c r="O93" s="56">
        <v>1606.8</v>
      </c>
      <c r="P93" s="24">
        <v>1578.8</v>
      </c>
      <c r="Q93" s="56">
        <v>1591.8</v>
      </c>
      <c r="R93" s="56">
        <v>1563.8</v>
      </c>
      <c r="S93" s="23"/>
    </row>
    <row r="94" spans="1:19" ht="27" customHeight="1">
      <c r="A94" s="26" t="s">
        <v>331</v>
      </c>
      <c r="B94" s="27" t="s">
        <v>71</v>
      </c>
      <c r="C94" s="28" t="s">
        <v>16</v>
      </c>
      <c r="D94" s="29">
        <v>909</v>
      </c>
      <c r="E94" s="64">
        <v>113</v>
      </c>
      <c r="F94" s="29" t="s">
        <v>246</v>
      </c>
      <c r="G94" s="24">
        <f t="shared" si="59"/>
        <v>50.8</v>
      </c>
      <c r="H94" s="30">
        <f>H95</f>
        <v>9.6</v>
      </c>
      <c r="I94" s="30">
        <f>I95</f>
        <v>18</v>
      </c>
      <c r="J94" s="30">
        <f>J95</f>
        <v>9.9</v>
      </c>
      <c r="K94" s="58">
        <f>K95</f>
        <v>0</v>
      </c>
      <c r="L94" s="58">
        <f>L95</f>
        <v>13.3</v>
      </c>
      <c r="M94" s="58">
        <v>0</v>
      </c>
      <c r="N94" s="30">
        <f>N95</f>
        <v>0</v>
      </c>
      <c r="O94" s="58">
        <f>O95</f>
        <v>0</v>
      </c>
      <c r="P94" s="30">
        <v>0</v>
      </c>
      <c r="Q94" s="58">
        <f>Q95</f>
        <v>0</v>
      </c>
      <c r="R94" s="58">
        <f>R95</f>
        <v>0</v>
      </c>
      <c r="S94" s="23"/>
    </row>
    <row r="95" spans="1:19" ht="68.25" customHeight="1">
      <c r="A95" s="14" t="s">
        <v>242</v>
      </c>
      <c r="B95" s="9" t="s">
        <v>75</v>
      </c>
      <c r="C95" s="9"/>
      <c r="D95" s="22">
        <v>909</v>
      </c>
      <c r="E95" s="65">
        <v>113</v>
      </c>
      <c r="F95" s="22" t="s">
        <v>247</v>
      </c>
      <c r="G95" s="24">
        <f t="shared" si="59"/>
        <v>50.8</v>
      </c>
      <c r="H95" s="25">
        <v>9.6</v>
      </c>
      <c r="I95" s="25">
        <v>18</v>
      </c>
      <c r="J95" s="25">
        <v>9.9</v>
      </c>
      <c r="K95" s="59">
        <v>0</v>
      </c>
      <c r="L95" s="59">
        <v>13.3</v>
      </c>
      <c r="M95" s="59">
        <v>0</v>
      </c>
      <c r="N95" s="59">
        <v>0</v>
      </c>
      <c r="O95" s="59">
        <v>0</v>
      </c>
      <c r="P95" s="59">
        <v>0</v>
      </c>
      <c r="Q95" s="59">
        <v>0</v>
      </c>
      <c r="R95" s="59">
        <v>0</v>
      </c>
      <c r="S95" s="23"/>
    </row>
    <row r="96" spans="1:19" ht="24" customHeight="1">
      <c r="A96" s="26" t="s">
        <v>355</v>
      </c>
      <c r="B96" s="27" t="s">
        <v>316</v>
      </c>
      <c r="C96" s="28" t="s">
        <v>16</v>
      </c>
      <c r="D96" s="29">
        <v>909</v>
      </c>
      <c r="E96" s="64">
        <v>113</v>
      </c>
      <c r="F96" s="29" t="s">
        <v>246</v>
      </c>
      <c r="G96" s="24">
        <f t="shared" si="59"/>
        <v>168.99999999999997</v>
      </c>
      <c r="H96" s="30">
        <f t="shared" ref="H96:N96" si="71">H97+H98</f>
        <v>32.4</v>
      </c>
      <c r="I96" s="30">
        <f t="shared" si="71"/>
        <v>35.700000000000003</v>
      </c>
      <c r="J96" s="30">
        <f t="shared" si="71"/>
        <v>39.299999999999997</v>
      </c>
      <c r="K96" s="58">
        <f t="shared" si="71"/>
        <v>40</v>
      </c>
      <c r="L96" s="58">
        <f t="shared" si="71"/>
        <v>19.2</v>
      </c>
      <c r="M96" s="58">
        <f t="shared" si="71"/>
        <v>2.4</v>
      </c>
      <c r="N96" s="30">
        <f t="shared" si="71"/>
        <v>0</v>
      </c>
      <c r="O96" s="58">
        <f t="shared" ref="O96:P96" si="72">O97+O98</f>
        <v>0</v>
      </c>
      <c r="P96" s="30">
        <f t="shared" si="72"/>
        <v>0</v>
      </c>
      <c r="Q96" s="58">
        <f t="shared" ref="Q96:R96" si="73">Q97+Q98</f>
        <v>0</v>
      </c>
      <c r="R96" s="58">
        <f t="shared" si="73"/>
        <v>0</v>
      </c>
      <c r="S96" s="23"/>
    </row>
    <row r="97" spans="1:19" ht="22.5" customHeight="1">
      <c r="A97" s="14" t="s">
        <v>332</v>
      </c>
      <c r="B97" s="9" t="s">
        <v>78</v>
      </c>
      <c r="C97" s="10"/>
      <c r="D97" s="22">
        <v>909</v>
      </c>
      <c r="E97" s="65">
        <v>113</v>
      </c>
      <c r="F97" s="22" t="s">
        <v>247</v>
      </c>
      <c r="G97" s="24">
        <f t="shared" si="59"/>
        <v>124.89999999999999</v>
      </c>
      <c r="H97" s="25">
        <v>32.4</v>
      </c>
      <c r="I97" s="25">
        <v>35.700000000000003</v>
      </c>
      <c r="J97" s="25">
        <v>39.299999999999997</v>
      </c>
      <c r="K97" s="59">
        <v>14.1</v>
      </c>
      <c r="L97" s="59">
        <v>1</v>
      </c>
      <c r="M97" s="59">
        <v>2.4</v>
      </c>
      <c r="N97" s="59">
        <v>0</v>
      </c>
      <c r="O97" s="59">
        <v>0</v>
      </c>
      <c r="P97" s="59">
        <v>0</v>
      </c>
      <c r="Q97" s="59">
        <v>0</v>
      </c>
      <c r="R97" s="59">
        <v>0</v>
      </c>
      <c r="S97" s="23"/>
    </row>
    <row r="98" spans="1:19" ht="23.25" customHeight="1">
      <c r="A98" s="14"/>
      <c r="B98" s="9"/>
      <c r="C98" s="10"/>
      <c r="D98" s="22">
        <v>909</v>
      </c>
      <c r="E98" s="65">
        <v>113</v>
      </c>
      <c r="F98" s="22" t="s">
        <v>79</v>
      </c>
      <c r="G98" s="24">
        <f t="shared" si="59"/>
        <v>44.099999999999994</v>
      </c>
      <c r="H98" s="25"/>
      <c r="I98" s="25"/>
      <c r="J98" s="25"/>
      <c r="K98" s="59">
        <v>25.9</v>
      </c>
      <c r="L98" s="59">
        <v>18.2</v>
      </c>
      <c r="M98" s="59">
        <v>0</v>
      </c>
      <c r="N98" s="59">
        <v>0</v>
      </c>
      <c r="O98" s="59">
        <v>0</v>
      </c>
      <c r="P98" s="59">
        <v>0</v>
      </c>
      <c r="Q98" s="59">
        <v>0</v>
      </c>
      <c r="R98" s="59">
        <v>0</v>
      </c>
      <c r="S98" s="23"/>
    </row>
    <row r="99" spans="1:19" ht="27.75" customHeight="1">
      <c r="A99" s="26" t="s">
        <v>333</v>
      </c>
      <c r="B99" s="27" t="s">
        <v>317</v>
      </c>
      <c r="C99" s="28" t="s">
        <v>16</v>
      </c>
      <c r="D99" s="29">
        <v>909</v>
      </c>
      <c r="E99" s="64">
        <v>113</v>
      </c>
      <c r="F99" s="29" t="s">
        <v>246</v>
      </c>
      <c r="G99" s="24">
        <f t="shared" si="59"/>
        <v>101.5</v>
      </c>
      <c r="H99" s="30">
        <f>H100</f>
        <v>12.5</v>
      </c>
      <c r="I99" s="30">
        <f t="shared" ref="I99:R99" si="74">I100</f>
        <v>12.5</v>
      </c>
      <c r="J99" s="30">
        <f t="shared" si="74"/>
        <v>12.5</v>
      </c>
      <c r="K99" s="30">
        <f t="shared" si="74"/>
        <v>13</v>
      </c>
      <c r="L99" s="58">
        <f t="shared" si="74"/>
        <v>18</v>
      </c>
      <c r="M99" s="30">
        <f t="shared" si="74"/>
        <v>18</v>
      </c>
      <c r="N99" s="30">
        <f t="shared" si="74"/>
        <v>15</v>
      </c>
      <c r="O99" s="30">
        <f t="shared" si="74"/>
        <v>15</v>
      </c>
      <c r="P99" s="30">
        <f t="shared" si="74"/>
        <v>15</v>
      </c>
      <c r="Q99" s="30">
        <f t="shared" si="74"/>
        <v>0</v>
      </c>
      <c r="R99" s="30">
        <f t="shared" si="74"/>
        <v>0</v>
      </c>
      <c r="S99" s="23"/>
    </row>
    <row r="100" spans="1:19" ht="22.5" customHeight="1">
      <c r="A100" s="14" t="s">
        <v>334</v>
      </c>
      <c r="B100" s="9" t="s">
        <v>82</v>
      </c>
      <c r="C100" s="9"/>
      <c r="D100" s="22">
        <v>909</v>
      </c>
      <c r="E100" s="65">
        <v>113</v>
      </c>
      <c r="F100" s="62" t="s">
        <v>246</v>
      </c>
      <c r="G100" s="24">
        <f t="shared" si="59"/>
        <v>101.5</v>
      </c>
      <c r="H100" s="25">
        <v>12.5</v>
      </c>
      <c r="I100" s="25">
        <v>12.5</v>
      </c>
      <c r="J100" s="25">
        <v>12.5</v>
      </c>
      <c r="K100" s="59">
        <v>13</v>
      </c>
      <c r="L100" s="59">
        <f>L101+L102</f>
        <v>18</v>
      </c>
      <c r="M100" s="59">
        <f>M101+M102</f>
        <v>18</v>
      </c>
      <c r="N100" s="25">
        <f>N101+N102</f>
        <v>15</v>
      </c>
      <c r="O100" s="59">
        <f>O101+O102</f>
        <v>15</v>
      </c>
      <c r="P100" s="25">
        <f>P101+P102</f>
        <v>15</v>
      </c>
      <c r="Q100" s="59">
        <v>0</v>
      </c>
      <c r="R100" s="59">
        <v>0</v>
      </c>
      <c r="S100" s="23"/>
    </row>
    <row r="101" spans="1:19">
      <c r="A101" s="14"/>
      <c r="B101" s="10"/>
      <c r="C101" s="9"/>
      <c r="D101" s="22">
        <v>909</v>
      </c>
      <c r="E101" s="65">
        <v>113</v>
      </c>
      <c r="F101" s="22" t="s">
        <v>247</v>
      </c>
      <c r="G101" s="24">
        <f t="shared" si="59"/>
        <v>34.6</v>
      </c>
      <c r="H101" s="25">
        <v>0</v>
      </c>
      <c r="I101" s="25">
        <v>0</v>
      </c>
      <c r="J101" s="25">
        <v>0</v>
      </c>
      <c r="K101" s="59">
        <v>6</v>
      </c>
      <c r="L101" s="59">
        <v>13</v>
      </c>
      <c r="M101" s="59">
        <v>10.3</v>
      </c>
      <c r="N101" s="25">
        <v>5.3</v>
      </c>
      <c r="O101" s="25">
        <v>5.3</v>
      </c>
      <c r="P101" s="25">
        <v>5.3</v>
      </c>
      <c r="Q101" s="25">
        <v>0</v>
      </c>
      <c r="R101" s="25">
        <v>0</v>
      </c>
      <c r="S101" s="23"/>
    </row>
    <row r="102" spans="1:19" ht="12.75" customHeight="1">
      <c r="A102" s="14"/>
      <c r="B102" s="10"/>
      <c r="C102" s="9"/>
      <c r="D102" s="22">
        <v>909</v>
      </c>
      <c r="E102" s="65">
        <v>113</v>
      </c>
      <c r="F102" s="22" t="s">
        <v>248</v>
      </c>
      <c r="G102" s="24">
        <f t="shared" si="59"/>
        <v>29.4</v>
      </c>
      <c r="H102" s="25">
        <v>0</v>
      </c>
      <c r="I102" s="25">
        <v>0</v>
      </c>
      <c r="J102" s="25">
        <v>0</v>
      </c>
      <c r="K102" s="59">
        <v>7</v>
      </c>
      <c r="L102" s="59">
        <v>5</v>
      </c>
      <c r="M102" s="59">
        <v>7.7</v>
      </c>
      <c r="N102" s="59">
        <v>9.6999999999999993</v>
      </c>
      <c r="O102" s="59">
        <v>9.6999999999999993</v>
      </c>
      <c r="P102" s="59">
        <v>9.6999999999999993</v>
      </c>
      <c r="Q102" s="59">
        <v>0</v>
      </c>
      <c r="R102" s="59">
        <v>0</v>
      </c>
      <c r="S102" s="23"/>
    </row>
    <row r="103" spans="1:19" ht="22.5" customHeight="1">
      <c r="A103" s="34" t="s">
        <v>335</v>
      </c>
      <c r="B103" s="35" t="s">
        <v>354</v>
      </c>
      <c r="C103" s="36" t="s">
        <v>16</v>
      </c>
      <c r="D103" s="29">
        <v>909</v>
      </c>
      <c r="E103" s="64">
        <v>104</v>
      </c>
      <c r="F103" s="29" t="s">
        <v>246</v>
      </c>
      <c r="G103" s="24">
        <f t="shared" ref="G103:G110" si="75">H103+I103+J103+K103+L103+M103+N103+O103+P103+Q103+R103</f>
        <v>10607.8</v>
      </c>
      <c r="H103" s="30">
        <f t="shared" ref="H103:R103" si="76">H104</f>
        <v>0</v>
      </c>
      <c r="I103" s="30">
        <f t="shared" si="76"/>
        <v>699.9</v>
      </c>
      <c r="J103" s="30">
        <f t="shared" si="76"/>
        <v>869.7</v>
      </c>
      <c r="K103" s="58">
        <f t="shared" si="76"/>
        <v>1045.7</v>
      </c>
      <c r="L103" s="58">
        <f t="shared" si="76"/>
        <v>1067.5</v>
      </c>
      <c r="M103" s="58">
        <f t="shared" si="76"/>
        <v>1068.5</v>
      </c>
      <c r="N103" s="30">
        <f t="shared" si="76"/>
        <v>1171.3</v>
      </c>
      <c r="O103" s="58">
        <f t="shared" si="76"/>
        <v>1171.3</v>
      </c>
      <c r="P103" s="30">
        <f t="shared" si="76"/>
        <v>1171.3</v>
      </c>
      <c r="Q103" s="58">
        <f t="shared" si="76"/>
        <v>1171.3</v>
      </c>
      <c r="R103" s="58">
        <f t="shared" si="76"/>
        <v>1171.3</v>
      </c>
      <c r="S103" s="23"/>
    </row>
    <row r="104" spans="1:19" ht="69" customHeight="1">
      <c r="A104" s="17" t="s">
        <v>336</v>
      </c>
      <c r="B104" s="9" t="s">
        <v>83</v>
      </c>
      <c r="C104" s="11"/>
      <c r="D104" s="22">
        <v>909</v>
      </c>
      <c r="E104" s="65">
        <v>104</v>
      </c>
      <c r="F104" s="22" t="s">
        <v>249</v>
      </c>
      <c r="G104" s="24">
        <f t="shared" si="75"/>
        <v>10607.8</v>
      </c>
      <c r="H104" s="25">
        <v>0</v>
      </c>
      <c r="I104" s="25">
        <v>699.9</v>
      </c>
      <c r="J104" s="25">
        <v>869.7</v>
      </c>
      <c r="K104" s="59">
        <v>1045.7</v>
      </c>
      <c r="L104" s="59">
        <v>1067.5</v>
      </c>
      <c r="M104" s="59">
        <v>1068.5</v>
      </c>
      <c r="N104" s="25">
        <v>1171.3</v>
      </c>
      <c r="O104" s="59">
        <v>1171.3</v>
      </c>
      <c r="P104" s="25">
        <v>1171.3</v>
      </c>
      <c r="Q104" s="59">
        <v>1171.3</v>
      </c>
      <c r="R104" s="59">
        <v>1171.3</v>
      </c>
      <c r="S104" s="23"/>
    </row>
    <row r="105" spans="1:19" ht="30.75" customHeight="1">
      <c r="A105" s="34" t="s">
        <v>337</v>
      </c>
      <c r="B105" s="35" t="s">
        <v>318</v>
      </c>
      <c r="C105" s="36" t="s">
        <v>16</v>
      </c>
      <c r="D105" s="29">
        <v>909</v>
      </c>
      <c r="E105" s="64">
        <v>104</v>
      </c>
      <c r="F105" s="29" t="s">
        <v>246</v>
      </c>
      <c r="G105" s="24">
        <f t="shared" si="75"/>
        <v>5155.2999999999993</v>
      </c>
      <c r="H105" s="30">
        <f t="shared" ref="H105:R105" si="77">H106</f>
        <v>0</v>
      </c>
      <c r="I105" s="30">
        <f t="shared" si="77"/>
        <v>570.70000000000005</v>
      </c>
      <c r="J105" s="30">
        <f t="shared" si="77"/>
        <v>553.1</v>
      </c>
      <c r="K105" s="58">
        <f t="shared" si="77"/>
        <v>608.5</v>
      </c>
      <c r="L105" s="58">
        <f t="shared" si="77"/>
        <v>601.70000000000005</v>
      </c>
      <c r="M105" s="58">
        <f t="shared" si="77"/>
        <v>589.70000000000005</v>
      </c>
      <c r="N105" s="30">
        <f t="shared" si="77"/>
        <v>605.6</v>
      </c>
      <c r="O105" s="58">
        <f t="shared" si="77"/>
        <v>420.5</v>
      </c>
      <c r="P105" s="30">
        <f t="shared" si="77"/>
        <v>392.5</v>
      </c>
      <c r="Q105" s="58">
        <f t="shared" si="77"/>
        <v>420.5</v>
      </c>
      <c r="R105" s="58">
        <f t="shared" si="77"/>
        <v>392.5</v>
      </c>
      <c r="S105" s="23"/>
    </row>
    <row r="106" spans="1:19" ht="63" customHeight="1">
      <c r="A106" s="17" t="s">
        <v>338</v>
      </c>
      <c r="B106" s="18" t="s">
        <v>84</v>
      </c>
      <c r="C106" s="11"/>
      <c r="D106" s="22">
        <v>909</v>
      </c>
      <c r="E106" s="65">
        <v>104</v>
      </c>
      <c r="F106" s="22" t="s">
        <v>250</v>
      </c>
      <c r="G106" s="24">
        <f t="shared" si="75"/>
        <v>5155.2999999999993</v>
      </c>
      <c r="H106" s="25">
        <v>0</v>
      </c>
      <c r="I106" s="25">
        <v>570.70000000000005</v>
      </c>
      <c r="J106" s="25">
        <v>553.1</v>
      </c>
      <c r="K106" s="59">
        <v>608.5</v>
      </c>
      <c r="L106" s="59">
        <v>601.70000000000005</v>
      </c>
      <c r="M106" s="59">
        <v>589.70000000000005</v>
      </c>
      <c r="N106" s="25">
        <v>605.6</v>
      </c>
      <c r="O106" s="59">
        <v>420.5</v>
      </c>
      <c r="P106" s="25">
        <v>392.5</v>
      </c>
      <c r="Q106" s="59">
        <v>420.5</v>
      </c>
      <c r="R106" s="59">
        <v>392.5</v>
      </c>
      <c r="S106" s="23"/>
    </row>
    <row r="107" spans="1:19" s="76" customFormat="1" ht="15.75" customHeight="1">
      <c r="A107" s="70" t="s">
        <v>339</v>
      </c>
      <c r="B107" s="71" t="s">
        <v>73</v>
      </c>
      <c r="C107" s="81" t="s">
        <v>8</v>
      </c>
      <c r="D107" s="72">
        <v>909</v>
      </c>
      <c r="E107" s="73">
        <v>801</v>
      </c>
      <c r="F107" s="72" t="s">
        <v>251</v>
      </c>
      <c r="G107" s="74">
        <f t="shared" si="75"/>
        <v>12510.199999999999</v>
      </c>
      <c r="H107" s="74">
        <f t="shared" ref="H107:N107" si="78">H109+H111+H113</f>
        <v>1493.7</v>
      </c>
      <c r="I107" s="74">
        <f t="shared" si="78"/>
        <v>994.8</v>
      </c>
      <c r="J107" s="74">
        <f t="shared" si="78"/>
        <v>1027.7</v>
      </c>
      <c r="K107" s="74">
        <f t="shared" si="78"/>
        <v>1717.6</v>
      </c>
      <c r="L107" s="74">
        <f t="shared" si="78"/>
        <v>1922.6</v>
      </c>
      <c r="M107" s="74">
        <f t="shared" si="78"/>
        <v>1844.8</v>
      </c>
      <c r="N107" s="74">
        <f t="shared" si="78"/>
        <v>906.8</v>
      </c>
      <c r="O107" s="74">
        <f t="shared" ref="O107:P107" si="79">O109+O111+O113</f>
        <v>590</v>
      </c>
      <c r="P107" s="74">
        <f t="shared" si="79"/>
        <v>711.1</v>
      </c>
      <c r="Q107" s="74">
        <f t="shared" ref="Q107:R107" si="80">Q109+Q111+Q113</f>
        <v>590</v>
      </c>
      <c r="R107" s="74">
        <f t="shared" si="80"/>
        <v>711.1</v>
      </c>
      <c r="S107" s="75"/>
    </row>
    <row r="108" spans="1:19" ht="32.25" customHeight="1">
      <c r="A108" s="14"/>
      <c r="B108" s="10" t="s">
        <v>290</v>
      </c>
      <c r="C108" s="21" t="s">
        <v>16</v>
      </c>
      <c r="D108" s="8">
        <v>909</v>
      </c>
      <c r="E108" s="63">
        <v>801</v>
      </c>
      <c r="F108" s="8" t="s">
        <v>251</v>
      </c>
      <c r="G108" s="24">
        <f t="shared" si="75"/>
        <v>12510.199999999999</v>
      </c>
      <c r="H108" s="24">
        <v>1493.7</v>
      </c>
      <c r="I108" s="24">
        <v>994.8</v>
      </c>
      <c r="J108" s="24">
        <v>1027.7</v>
      </c>
      <c r="K108" s="56">
        <v>1717.6</v>
      </c>
      <c r="L108" s="56">
        <v>1922.6</v>
      </c>
      <c r="M108" s="56">
        <v>1844.8</v>
      </c>
      <c r="N108" s="24">
        <v>906.8</v>
      </c>
      <c r="O108" s="56">
        <v>590</v>
      </c>
      <c r="P108" s="24">
        <v>711.1</v>
      </c>
      <c r="Q108" s="56">
        <v>590</v>
      </c>
      <c r="R108" s="56">
        <v>711.1</v>
      </c>
      <c r="S108" s="23"/>
    </row>
    <row r="109" spans="1:19" ht="28.5" customHeight="1">
      <c r="A109" s="26" t="s">
        <v>340</v>
      </c>
      <c r="B109" s="27" t="s">
        <v>74</v>
      </c>
      <c r="C109" s="28" t="s">
        <v>16</v>
      </c>
      <c r="D109" s="29">
        <v>909</v>
      </c>
      <c r="E109" s="64">
        <v>801</v>
      </c>
      <c r="F109" s="32" t="s">
        <v>86</v>
      </c>
      <c r="G109" s="24">
        <f t="shared" si="75"/>
        <v>11536.000000000002</v>
      </c>
      <c r="H109" s="31">
        <f t="shared" ref="H109:R109" si="81">H110</f>
        <v>1493.7</v>
      </c>
      <c r="I109" s="31">
        <f t="shared" si="81"/>
        <v>994.8</v>
      </c>
      <c r="J109" s="31">
        <f t="shared" si="81"/>
        <v>977.7</v>
      </c>
      <c r="K109" s="60">
        <f t="shared" si="81"/>
        <v>1203.3</v>
      </c>
      <c r="L109" s="60">
        <f t="shared" si="81"/>
        <v>1692.6</v>
      </c>
      <c r="M109" s="60">
        <f t="shared" si="81"/>
        <v>1831.7</v>
      </c>
      <c r="N109" s="31">
        <f t="shared" si="81"/>
        <v>740</v>
      </c>
      <c r="O109" s="60">
        <f t="shared" si="81"/>
        <v>590</v>
      </c>
      <c r="P109" s="31">
        <f t="shared" si="81"/>
        <v>711.1</v>
      </c>
      <c r="Q109" s="60">
        <f t="shared" si="81"/>
        <v>590</v>
      </c>
      <c r="R109" s="60">
        <f t="shared" si="81"/>
        <v>711.1</v>
      </c>
      <c r="S109" s="23"/>
    </row>
    <row r="110" spans="1:19" ht="34.5" customHeight="1">
      <c r="A110" s="14" t="s">
        <v>243</v>
      </c>
      <c r="B110" s="9" t="s">
        <v>90</v>
      </c>
      <c r="C110" s="9"/>
      <c r="D110" s="22">
        <v>909</v>
      </c>
      <c r="E110" s="65">
        <v>801</v>
      </c>
      <c r="F110" s="21" t="s">
        <v>89</v>
      </c>
      <c r="G110" s="24">
        <f t="shared" si="75"/>
        <v>11536.000000000002</v>
      </c>
      <c r="H110" s="25">
        <v>1493.7</v>
      </c>
      <c r="I110" s="25">
        <v>994.8</v>
      </c>
      <c r="J110" s="25">
        <v>977.7</v>
      </c>
      <c r="K110" s="59">
        <v>1203.3</v>
      </c>
      <c r="L110" s="59">
        <v>1692.6</v>
      </c>
      <c r="M110" s="59">
        <v>1831.7</v>
      </c>
      <c r="N110" s="25">
        <v>740</v>
      </c>
      <c r="O110" s="59">
        <v>590</v>
      </c>
      <c r="P110" s="25">
        <v>711.1</v>
      </c>
      <c r="Q110" s="59">
        <v>590</v>
      </c>
      <c r="R110" s="59">
        <v>711.1</v>
      </c>
      <c r="S110" s="23"/>
    </row>
    <row r="111" spans="1:19" ht="29.25" customHeight="1">
      <c r="A111" s="26" t="s">
        <v>76</v>
      </c>
      <c r="B111" s="27" t="s">
        <v>77</v>
      </c>
      <c r="C111" s="28" t="s">
        <v>16</v>
      </c>
      <c r="D111" s="29">
        <v>909</v>
      </c>
      <c r="E111" s="64">
        <v>801</v>
      </c>
      <c r="F111" s="32" t="s">
        <v>86</v>
      </c>
      <c r="G111" s="24">
        <f t="shared" si="59"/>
        <v>0</v>
      </c>
      <c r="H111" s="30">
        <f t="shared" ref="H111:R111" si="82">H112</f>
        <v>0</v>
      </c>
      <c r="I111" s="30">
        <f t="shared" si="82"/>
        <v>0</v>
      </c>
      <c r="J111" s="30">
        <f t="shared" si="82"/>
        <v>0</v>
      </c>
      <c r="K111" s="58">
        <f t="shared" si="82"/>
        <v>0</v>
      </c>
      <c r="L111" s="58">
        <f t="shared" si="82"/>
        <v>0</v>
      </c>
      <c r="M111" s="58">
        <f t="shared" si="82"/>
        <v>0</v>
      </c>
      <c r="N111" s="30">
        <f t="shared" si="82"/>
        <v>0</v>
      </c>
      <c r="O111" s="58">
        <f t="shared" si="82"/>
        <v>0</v>
      </c>
      <c r="P111" s="30">
        <f t="shared" si="82"/>
        <v>0</v>
      </c>
      <c r="Q111" s="58">
        <f t="shared" si="82"/>
        <v>0</v>
      </c>
      <c r="R111" s="58">
        <f t="shared" si="82"/>
        <v>0</v>
      </c>
      <c r="S111" s="23"/>
    </row>
    <row r="112" spans="1:19" ht="27" customHeight="1">
      <c r="A112" s="14" t="s">
        <v>341</v>
      </c>
      <c r="B112" s="9" t="s">
        <v>91</v>
      </c>
      <c r="C112" s="10"/>
      <c r="D112" s="22">
        <v>909</v>
      </c>
      <c r="E112" s="65">
        <v>801</v>
      </c>
      <c r="F112" s="21" t="s">
        <v>89</v>
      </c>
      <c r="G112" s="24">
        <f t="shared" si="59"/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3"/>
    </row>
    <row r="113" spans="1:19" ht="24.75" customHeight="1">
      <c r="A113" s="26" t="s">
        <v>80</v>
      </c>
      <c r="B113" s="27" t="s">
        <v>81</v>
      </c>
      <c r="C113" s="28" t="s">
        <v>16</v>
      </c>
      <c r="D113" s="29">
        <v>909</v>
      </c>
      <c r="E113" s="64">
        <v>801</v>
      </c>
      <c r="F113" s="32" t="s">
        <v>89</v>
      </c>
      <c r="G113" s="24">
        <f t="shared" ref="G113:G120" si="83">H113+I113+J113+K113+L113+M113+N113+O113+P113+Q113+R113</f>
        <v>974.2</v>
      </c>
      <c r="H113" s="31">
        <f t="shared" ref="H113:N113" si="84">H114+H116+H117+H118+H119</f>
        <v>0</v>
      </c>
      <c r="I113" s="31">
        <f t="shared" si="84"/>
        <v>0</v>
      </c>
      <c r="J113" s="31">
        <f t="shared" si="84"/>
        <v>50</v>
      </c>
      <c r="K113" s="60">
        <f>K114+K115+K116+K117+K118+K119+K120</f>
        <v>514.29999999999995</v>
      </c>
      <c r="L113" s="60">
        <f>L116+L117+L118+L119+L120</f>
        <v>230</v>
      </c>
      <c r="M113" s="60">
        <f t="shared" si="84"/>
        <v>13.1</v>
      </c>
      <c r="N113" s="31">
        <f t="shared" si="84"/>
        <v>166.8</v>
      </c>
      <c r="O113" s="60">
        <f t="shared" ref="O113:P113" si="85">O114+O116+O117+O118+O119</f>
        <v>0</v>
      </c>
      <c r="P113" s="31">
        <f t="shared" si="85"/>
        <v>0</v>
      </c>
      <c r="Q113" s="60">
        <f t="shared" ref="Q113:R113" si="86">Q114+Q116+Q117+Q118+Q119</f>
        <v>0</v>
      </c>
      <c r="R113" s="60">
        <f t="shared" si="86"/>
        <v>0</v>
      </c>
      <c r="S113" s="23"/>
    </row>
    <row r="114" spans="1:19" ht="45.75" customHeight="1">
      <c r="A114" s="14" t="s">
        <v>244</v>
      </c>
      <c r="B114" s="9" t="s">
        <v>92</v>
      </c>
      <c r="C114" s="10"/>
      <c r="D114" s="22">
        <v>909</v>
      </c>
      <c r="E114" s="65">
        <v>801</v>
      </c>
      <c r="F114" s="21" t="s">
        <v>93</v>
      </c>
      <c r="G114" s="24">
        <f t="shared" si="83"/>
        <v>63.1</v>
      </c>
      <c r="H114" s="25">
        <v>0</v>
      </c>
      <c r="I114" s="25">
        <v>0</v>
      </c>
      <c r="J114" s="25">
        <v>50</v>
      </c>
      <c r="K114" s="59">
        <v>0</v>
      </c>
      <c r="L114" s="59">
        <v>0</v>
      </c>
      <c r="M114" s="59">
        <v>13.1</v>
      </c>
      <c r="N114" s="59">
        <v>0</v>
      </c>
      <c r="O114" s="59">
        <v>0</v>
      </c>
      <c r="P114" s="59">
        <v>0</v>
      </c>
      <c r="Q114" s="59">
        <v>0</v>
      </c>
      <c r="R114" s="59">
        <v>0</v>
      </c>
      <c r="S114" s="23"/>
    </row>
    <row r="115" spans="1:19" ht="58.5" customHeight="1">
      <c r="A115" s="14" t="s">
        <v>342</v>
      </c>
      <c r="B115" s="9" t="s">
        <v>372</v>
      </c>
      <c r="C115" s="10"/>
      <c r="D115" s="22">
        <v>909</v>
      </c>
      <c r="E115" s="65">
        <v>801</v>
      </c>
      <c r="F115" s="21" t="s">
        <v>94</v>
      </c>
      <c r="G115" s="24">
        <f t="shared" ref="G115" si="87">H115+I115+J115+K115+L115+M115+N115+O115+P115+Q115+R115</f>
        <v>9.3000000000000007</v>
      </c>
      <c r="H115" s="25">
        <v>0</v>
      </c>
      <c r="I115" s="25">
        <v>0</v>
      </c>
      <c r="J115" s="25">
        <v>0</v>
      </c>
      <c r="K115" s="59">
        <v>9.3000000000000007</v>
      </c>
      <c r="L115" s="59">
        <v>0</v>
      </c>
      <c r="M115" s="59">
        <v>0</v>
      </c>
      <c r="N115" s="59">
        <v>0</v>
      </c>
      <c r="O115" s="59">
        <v>0</v>
      </c>
      <c r="P115" s="59">
        <v>0</v>
      </c>
      <c r="Q115" s="59">
        <v>0</v>
      </c>
      <c r="R115" s="59">
        <v>0</v>
      </c>
      <c r="S115" s="23"/>
    </row>
    <row r="116" spans="1:19" ht="18.75" customHeight="1">
      <c r="A116" s="14"/>
      <c r="B116" s="9"/>
      <c r="C116" s="10"/>
      <c r="D116" s="22">
        <v>909</v>
      </c>
      <c r="E116" s="65">
        <v>801</v>
      </c>
      <c r="F116" s="21" t="s">
        <v>376</v>
      </c>
      <c r="G116" s="24">
        <f t="shared" si="83"/>
        <v>166.8</v>
      </c>
      <c r="H116" s="25">
        <v>0</v>
      </c>
      <c r="I116" s="25">
        <v>0</v>
      </c>
      <c r="J116" s="25">
        <v>0</v>
      </c>
      <c r="K116" s="59">
        <v>0</v>
      </c>
      <c r="L116" s="59">
        <v>0</v>
      </c>
      <c r="M116" s="59">
        <v>0</v>
      </c>
      <c r="N116" s="59">
        <v>166.8</v>
      </c>
      <c r="O116" s="59">
        <v>0</v>
      </c>
      <c r="P116" s="59">
        <v>0</v>
      </c>
      <c r="Q116" s="59">
        <v>0</v>
      </c>
      <c r="R116" s="59">
        <v>0</v>
      </c>
      <c r="S116" s="23"/>
    </row>
    <row r="117" spans="1:19" ht="12.75" customHeight="1">
      <c r="A117" s="14"/>
      <c r="B117" s="9"/>
      <c r="C117" s="10"/>
      <c r="D117" s="22">
        <v>909</v>
      </c>
      <c r="E117" s="65">
        <v>801</v>
      </c>
      <c r="F117" s="21" t="s">
        <v>95</v>
      </c>
      <c r="G117" s="24">
        <f t="shared" si="83"/>
        <v>270</v>
      </c>
      <c r="H117" s="25">
        <v>0</v>
      </c>
      <c r="I117" s="25">
        <v>0</v>
      </c>
      <c r="J117" s="25">
        <v>0</v>
      </c>
      <c r="K117" s="59">
        <v>270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  <c r="R117" s="59">
        <v>0</v>
      </c>
      <c r="S117" s="23"/>
    </row>
    <row r="118" spans="1:19" ht="12.75" customHeight="1">
      <c r="A118" s="14"/>
      <c r="B118" s="9"/>
      <c r="C118" s="10"/>
      <c r="D118" s="22">
        <v>909</v>
      </c>
      <c r="E118" s="65">
        <v>801</v>
      </c>
      <c r="F118" s="21" t="s">
        <v>95</v>
      </c>
      <c r="G118" s="24">
        <f t="shared" si="83"/>
        <v>30</v>
      </c>
      <c r="H118" s="25">
        <v>0</v>
      </c>
      <c r="I118" s="25">
        <v>0</v>
      </c>
      <c r="J118" s="25">
        <v>0</v>
      </c>
      <c r="K118" s="59">
        <v>30</v>
      </c>
      <c r="L118" s="59">
        <v>0</v>
      </c>
      <c r="M118" s="59">
        <v>0</v>
      </c>
      <c r="N118" s="59">
        <v>0</v>
      </c>
      <c r="O118" s="59">
        <v>0</v>
      </c>
      <c r="P118" s="59">
        <v>0</v>
      </c>
      <c r="Q118" s="59">
        <v>0</v>
      </c>
      <c r="R118" s="59">
        <v>0</v>
      </c>
      <c r="S118" s="23"/>
    </row>
    <row r="119" spans="1:19" ht="28.5" customHeight="1">
      <c r="A119" s="14" t="s">
        <v>343</v>
      </c>
      <c r="B119" s="9" t="s">
        <v>96</v>
      </c>
      <c r="C119" s="10"/>
      <c r="D119" s="22">
        <v>909</v>
      </c>
      <c r="E119" s="65">
        <v>801</v>
      </c>
      <c r="F119" s="21" t="s">
        <v>93</v>
      </c>
      <c r="G119" s="24">
        <f t="shared" si="83"/>
        <v>205</v>
      </c>
      <c r="H119" s="25">
        <v>0</v>
      </c>
      <c r="I119" s="25">
        <v>0</v>
      </c>
      <c r="J119" s="25">
        <v>0</v>
      </c>
      <c r="K119" s="59">
        <v>205</v>
      </c>
      <c r="L119" s="59">
        <v>0</v>
      </c>
      <c r="M119" s="59">
        <v>0</v>
      </c>
      <c r="N119" s="59">
        <v>0</v>
      </c>
      <c r="O119" s="59">
        <v>0</v>
      </c>
      <c r="P119" s="59">
        <v>0</v>
      </c>
      <c r="Q119" s="59">
        <v>0</v>
      </c>
      <c r="R119" s="59">
        <v>0</v>
      </c>
      <c r="S119" s="23"/>
    </row>
    <row r="120" spans="1:19" ht="49.5" customHeight="1">
      <c r="A120" s="14" t="s">
        <v>344</v>
      </c>
      <c r="B120" s="9" t="s">
        <v>274</v>
      </c>
      <c r="C120" s="10"/>
      <c r="D120" s="22">
        <v>909</v>
      </c>
      <c r="E120" s="65">
        <v>801</v>
      </c>
      <c r="F120" s="21" t="s">
        <v>93</v>
      </c>
      <c r="G120" s="24">
        <f t="shared" si="83"/>
        <v>230</v>
      </c>
      <c r="H120" s="25">
        <v>0</v>
      </c>
      <c r="I120" s="25">
        <v>0</v>
      </c>
      <c r="J120" s="25">
        <v>0</v>
      </c>
      <c r="K120" s="59">
        <v>0</v>
      </c>
      <c r="L120" s="59">
        <v>230</v>
      </c>
      <c r="M120" s="59">
        <v>0</v>
      </c>
      <c r="N120" s="25">
        <v>0</v>
      </c>
      <c r="O120" s="59">
        <v>0</v>
      </c>
      <c r="P120" s="25">
        <v>0</v>
      </c>
      <c r="Q120" s="59">
        <v>0</v>
      </c>
      <c r="R120" s="59">
        <v>0</v>
      </c>
      <c r="S120" s="23"/>
    </row>
    <row r="121" spans="1:19" s="76" customFormat="1" ht="17.25" customHeight="1">
      <c r="A121" s="70" t="s">
        <v>345</v>
      </c>
      <c r="B121" s="71" t="s">
        <v>85</v>
      </c>
      <c r="C121" s="71" t="s">
        <v>8</v>
      </c>
      <c r="D121" s="72">
        <v>909</v>
      </c>
      <c r="E121" s="73">
        <v>412</v>
      </c>
      <c r="F121" s="72" t="s">
        <v>252</v>
      </c>
      <c r="G121" s="74">
        <f>H121+I121+J121+OLE_LINK12+L121+M121+N121+O121+P121+Q121+R121</f>
        <v>215.2</v>
      </c>
      <c r="H121" s="74">
        <f t="shared" ref="H121:N121" si="88">H123</f>
        <v>0</v>
      </c>
      <c r="I121" s="74">
        <f t="shared" si="88"/>
        <v>105.2</v>
      </c>
      <c r="J121" s="74">
        <f t="shared" si="88"/>
        <v>60</v>
      </c>
      <c r="K121" s="74">
        <f t="shared" si="88"/>
        <v>8</v>
      </c>
      <c r="L121" s="74">
        <f t="shared" si="88"/>
        <v>30</v>
      </c>
      <c r="M121" s="74">
        <f t="shared" si="88"/>
        <v>12</v>
      </c>
      <c r="N121" s="74">
        <f t="shared" si="88"/>
        <v>0</v>
      </c>
      <c r="O121" s="74">
        <f t="shared" ref="O121:P121" si="89">O123</f>
        <v>0</v>
      </c>
      <c r="P121" s="74">
        <f t="shared" si="89"/>
        <v>0</v>
      </c>
      <c r="Q121" s="74">
        <f t="shared" ref="Q121:R121" si="90">Q123</f>
        <v>0</v>
      </c>
      <c r="R121" s="74">
        <f t="shared" si="90"/>
        <v>0</v>
      </c>
      <c r="S121" s="75"/>
    </row>
    <row r="122" spans="1:19" ht="69" customHeight="1">
      <c r="A122" s="14"/>
      <c r="B122" s="10" t="s">
        <v>291</v>
      </c>
      <c r="C122" s="9" t="s">
        <v>16</v>
      </c>
      <c r="D122" s="8">
        <v>909</v>
      </c>
      <c r="E122" s="63">
        <v>412</v>
      </c>
      <c r="F122" s="8" t="s">
        <v>252</v>
      </c>
      <c r="G122" s="24">
        <f t="shared" ref="G122:G128" si="91">H122+I122+J122+K122+L122+M122+N122+O122+P122+Q122+R122</f>
        <v>215.2</v>
      </c>
      <c r="H122" s="24">
        <v>0</v>
      </c>
      <c r="I122" s="24">
        <v>105.2</v>
      </c>
      <c r="J122" s="24">
        <v>60</v>
      </c>
      <c r="K122" s="56">
        <v>8</v>
      </c>
      <c r="L122" s="56">
        <v>30</v>
      </c>
      <c r="M122" s="56">
        <v>12</v>
      </c>
      <c r="N122" s="24">
        <v>0</v>
      </c>
      <c r="O122" s="56">
        <v>0</v>
      </c>
      <c r="P122" s="24">
        <v>0</v>
      </c>
      <c r="Q122" s="56">
        <v>0</v>
      </c>
      <c r="R122" s="56">
        <v>0</v>
      </c>
      <c r="S122" s="23"/>
    </row>
    <row r="123" spans="1:19" ht="22.5" customHeight="1">
      <c r="A123" s="26" t="s">
        <v>87</v>
      </c>
      <c r="B123" s="27" t="s">
        <v>88</v>
      </c>
      <c r="C123" s="28" t="s">
        <v>16</v>
      </c>
      <c r="D123" s="33">
        <v>909</v>
      </c>
      <c r="E123" s="66">
        <v>412</v>
      </c>
      <c r="F123" s="33" t="s">
        <v>253</v>
      </c>
      <c r="G123" s="24">
        <f t="shared" si="91"/>
        <v>215.2</v>
      </c>
      <c r="H123" s="31">
        <f t="shared" ref="H123:R123" si="92">H124</f>
        <v>0</v>
      </c>
      <c r="I123" s="31">
        <f t="shared" si="92"/>
        <v>105.2</v>
      </c>
      <c r="J123" s="31">
        <f t="shared" si="92"/>
        <v>60</v>
      </c>
      <c r="K123" s="60">
        <f t="shared" si="92"/>
        <v>8</v>
      </c>
      <c r="L123" s="60">
        <f t="shared" si="92"/>
        <v>30</v>
      </c>
      <c r="M123" s="60">
        <f t="shared" si="92"/>
        <v>12</v>
      </c>
      <c r="N123" s="31">
        <f t="shared" si="92"/>
        <v>0</v>
      </c>
      <c r="O123" s="60">
        <f t="shared" si="92"/>
        <v>0</v>
      </c>
      <c r="P123" s="31">
        <f t="shared" si="92"/>
        <v>0</v>
      </c>
      <c r="Q123" s="60">
        <f t="shared" si="92"/>
        <v>0</v>
      </c>
      <c r="R123" s="60">
        <f t="shared" si="92"/>
        <v>0</v>
      </c>
      <c r="S123" s="23"/>
    </row>
    <row r="124" spans="1:19" ht="59.25" customHeight="1">
      <c r="A124" s="14" t="s">
        <v>346</v>
      </c>
      <c r="B124" s="88" t="s">
        <v>275</v>
      </c>
      <c r="C124" s="10"/>
      <c r="D124" s="22">
        <v>909</v>
      </c>
      <c r="E124" s="65">
        <v>412</v>
      </c>
      <c r="F124" s="22" t="s">
        <v>254</v>
      </c>
      <c r="G124" s="24">
        <f t="shared" si="91"/>
        <v>215.2</v>
      </c>
      <c r="H124" s="25">
        <v>0</v>
      </c>
      <c r="I124" s="25">
        <v>105.2</v>
      </c>
      <c r="J124" s="25">
        <v>60</v>
      </c>
      <c r="K124" s="59">
        <v>8</v>
      </c>
      <c r="L124" s="59">
        <v>30</v>
      </c>
      <c r="M124" s="59">
        <v>12</v>
      </c>
      <c r="N124" s="25">
        <v>0</v>
      </c>
      <c r="O124" s="59">
        <v>0</v>
      </c>
      <c r="P124" s="25">
        <v>0</v>
      </c>
      <c r="Q124" s="59">
        <v>0</v>
      </c>
      <c r="R124" s="59">
        <v>0</v>
      </c>
      <c r="S124" s="23"/>
    </row>
    <row r="125" spans="1:19" s="76" customFormat="1" ht="17.25" customHeight="1">
      <c r="A125" s="70">
        <v>12</v>
      </c>
      <c r="B125" s="71" t="s">
        <v>97</v>
      </c>
      <c r="C125" s="71" t="s">
        <v>8</v>
      </c>
      <c r="D125" s="72">
        <v>909</v>
      </c>
      <c r="E125" s="73">
        <v>412</v>
      </c>
      <c r="F125" s="95" t="s">
        <v>259</v>
      </c>
      <c r="G125" s="74">
        <f t="shared" si="91"/>
        <v>423.2</v>
      </c>
      <c r="H125" s="74">
        <f t="shared" ref="H125:N125" si="93">H127</f>
        <v>0</v>
      </c>
      <c r="I125" s="74">
        <f t="shared" si="93"/>
        <v>0</v>
      </c>
      <c r="J125" s="74">
        <f t="shared" si="93"/>
        <v>0</v>
      </c>
      <c r="K125" s="74">
        <f t="shared" si="93"/>
        <v>0</v>
      </c>
      <c r="L125" s="74">
        <f t="shared" si="93"/>
        <v>320</v>
      </c>
      <c r="M125" s="74">
        <f t="shared" si="93"/>
        <v>0</v>
      </c>
      <c r="N125" s="74">
        <f t="shared" si="93"/>
        <v>39.200000000000003</v>
      </c>
      <c r="O125" s="74">
        <f t="shared" ref="O125:P125" si="94">O127</f>
        <v>64</v>
      </c>
      <c r="P125" s="74">
        <f t="shared" si="94"/>
        <v>0</v>
      </c>
      <c r="Q125" s="74">
        <f t="shared" ref="Q125:R125" si="95">Q127</f>
        <v>0</v>
      </c>
      <c r="R125" s="74">
        <f t="shared" si="95"/>
        <v>0</v>
      </c>
      <c r="S125" s="75"/>
    </row>
    <row r="126" spans="1:19" ht="67.5" customHeight="1">
      <c r="A126" s="14"/>
      <c r="B126" s="87" t="s">
        <v>292</v>
      </c>
      <c r="C126" s="9" t="s">
        <v>16</v>
      </c>
      <c r="D126" s="8">
        <v>909</v>
      </c>
      <c r="E126" s="63">
        <v>412</v>
      </c>
      <c r="F126" s="89" t="s">
        <v>259</v>
      </c>
      <c r="G126" s="24">
        <f t="shared" si="91"/>
        <v>423.2</v>
      </c>
      <c r="H126" s="24">
        <v>0</v>
      </c>
      <c r="I126" s="24">
        <v>0</v>
      </c>
      <c r="J126" s="24">
        <v>0</v>
      </c>
      <c r="K126" s="56">
        <v>0</v>
      </c>
      <c r="L126" s="59">
        <v>320</v>
      </c>
      <c r="M126" s="59">
        <v>0</v>
      </c>
      <c r="N126" s="25">
        <v>39.200000000000003</v>
      </c>
      <c r="O126" s="59">
        <v>64</v>
      </c>
      <c r="P126" s="25">
        <v>0</v>
      </c>
      <c r="Q126" s="56">
        <v>0</v>
      </c>
      <c r="R126" s="56">
        <v>0</v>
      </c>
      <c r="S126" s="23"/>
    </row>
    <row r="127" spans="1:19" ht="22.5" customHeight="1">
      <c r="A127" s="26" t="s">
        <v>98</v>
      </c>
      <c r="B127" s="27" t="s">
        <v>99</v>
      </c>
      <c r="C127" s="28" t="s">
        <v>16</v>
      </c>
      <c r="D127" s="33">
        <v>909</v>
      </c>
      <c r="E127" s="66">
        <v>412</v>
      </c>
      <c r="F127" s="90" t="s">
        <v>260</v>
      </c>
      <c r="G127" s="24">
        <f t="shared" si="91"/>
        <v>423.2</v>
      </c>
      <c r="H127" s="31">
        <f t="shared" ref="H127:R127" si="96">H128</f>
        <v>0</v>
      </c>
      <c r="I127" s="31">
        <f t="shared" si="96"/>
        <v>0</v>
      </c>
      <c r="J127" s="31">
        <f t="shared" si="96"/>
        <v>0</v>
      </c>
      <c r="K127" s="60">
        <f t="shared" si="96"/>
        <v>0</v>
      </c>
      <c r="L127" s="60">
        <f t="shared" si="96"/>
        <v>320</v>
      </c>
      <c r="M127" s="60">
        <f t="shared" si="96"/>
        <v>0</v>
      </c>
      <c r="N127" s="31">
        <f t="shared" si="96"/>
        <v>39.200000000000003</v>
      </c>
      <c r="O127" s="60">
        <f t="shared" si="96"/>
        <v>64</v>
      </c>
      <c r="P127" s="31">
        <f t="shared" si="96"/>
        <v>0</v>
      </c>
      <c r="Q127" s="60">
        <f t="shared" si="96"/>
        <v>0</v>
      </c>
      <c r="R127" s="60">
        <f t="shared" si="96"/>
        <v>0</v>
      </c>
      <c r="S127" s="23"/>
    </row>
    <row r="128" spans="1:19" ht="63" customHeight="1">
      <c r="A128" s="14" t="s">
        <v>100</v>
      </c>
      <c r="B128" s="88" t="s">
        <v>258</v>
      </c>
      <c r="C128" s="10"/>
      <c r="D128" s="22">
        <v>909</v>
      </c>
      <c r="E128" s="65">
        <v>412</v>
      </c>
      <c r="F128" s="89" t="s">
        <v>261</v>
      </c>
      <c r="G128" s="24">
        <f t="shared" si="91"/>
        <v>423.2</v>
      </c>
      <c r="H128" s="25">
        <v>0</v>
      </c>
      <c r="I128" s="25">
        <v>0</v>
      </c>
      <c r="J128" s="25">
        <v>0</v>
      </c>
      <c r="K128" s="59">
        <v>0</v>
      </c>
      <c r="L128" s="59">
        <v>320</v>
      </c>
      <c r="M128" s="59">
        <v>0</v>
      </c>
      <c r="N128" s="25">
        <v>39.200000000000003</v>
      </c>
      <c r="O128" s="59">
        <v>64</v>
      </c>
      <c r="P128" s="25">
        <v>0</v>
      </c>
      <c r="Q128" s="59">
        <v>0</v>
      </c>
      <c r="R128" s="59">
        <v>0</v>
      </c>
      <c r="S128" s="23"/>
    </row>
  </sheetData>
  <mergeCells count="2">
    <mergeCell ref="D1:F1"/>
    <mergeCell ref="G1:R1"/>
  </mergeCells>
  <phoneticPr fontId="0" type="noConversion"/>
  <pageMargins left="0.7" right="0.7" top="0.75" bottom="0.75" header="0.3" footer="0.3"/>
  <pageSetup paperSize="9" scale="61" orientation="landscape" horizontalDpi="180" verticalDpi="180" r:id="rId1"/>
  <rowBreaks count="3" manualBreakCount="3">
    <brk id="25" max="17" man="1"/>
    <brk id="42" max="17" man="1"/>
    <brk id="7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63"/>
  <sheetViews>
    <sheetView view="pageBreakPreview" zoomScale="106" zoomScaleNormal="80" zoomScaleSheetLayoutView="106" workbookViewId="0">
      <selection activeCell="N14" sqref="N14"/>
    </sheetView>
  </sheetViews>
  <sheetFormatPr defaultRowHeight="12"/>
  <cols>
    <col min="1" max="1" width="4.85546875" style="1" customWidth="1"/>
    <col min="2" max="2" width="34.140625" style="1" customWidth="1"/>
    <col min="3" max="3" width="13.140625" style="1" customWidth="1"/>
    <col min="4" max="4" width="9.7109375" style="1" customWidth="1"/>
    <col min="5" max="8" width="9.140625" style="1"/>
    <col min="9" max="9" width="9.140625" style="67"/>
    <col min="10" max="10" width="9.85546875" style="1" customWidth="1"/>
    <col min="11" max="16384" width="9.140625" style="1"/>
  </cols>
  <sheetData>
    <row r="1" spans="1:15">
      <c r="A1" s="2"/>
      <c r="B1" s="152" t="s">
        <v>262</v>
      </c>
      <c r="C1" s="152"/>
      <c r="D1" s="152"/>
      <c r="E1" s="152"/>
      <c r="F1" s="152"/>
      <c r="G1" s="152"/>
      <c r="H1" s="152"/>
      <c r="I1" s="152"/>
      <c r="J1" s="152"/>
    </row>
    <row r="2" spans="1:15">
      <c r="A2" s="3"/>
    </row>
    <row r="3" spans="1:15">
      <c r="A3" s="153" t="s">
        <v>101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02"/>
      <c r="M3" s="102"/>
      <c r="N3" s="117"/>
      <c r="O3" s="117"/>
    </row>
    <row r="4" spans="1:15" ht="27" customHeight="1">
      <c r="A4" s="154" t="s">
        <v>293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03"/>
      <c r="M4" s="103"/>
      <c r="N4" s="118"/>
      <c r="O4" s="118"/>
    </row>
    <row r="5" spans="1:15">
      <c r="A5" s="2"/>
    </row>
    <row r="6" spans="1:15" ht="47.25" customHeight="1">
      <c r="A6" s="151" t="s">
        <v>0</v>
      </c>
      <c r="B6" s="151" t="s">
        <v>102</v>
      </c>
      <c r="C6" s="151" t="s">
        <v>103</v>
      </c>
      <c r="D6" s="151" t="s">
        <v>4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</row>
    <row r="7" spans="1:15">
      <c r="A7" s="151"/>
      <c r="B7" s="151"/>
      <c r="C7" s="151"/>
      <c r="D7" s="4" t="s">
        <v>8</v>
      </c>
      <c r="E7" s="4" t="s">
        <v>104</v>
      </c>
      <c r="F7" s="4" t="s">
        <v>105</v>
      </c>
      <c r="G7" s="4" t="s">
        <v>106</v>
      </c>
      <c r="H7" s="4" t="s">
        <v>107</v>
      </c>
      <c r="I7" s="68" t="s">
        <v>108</v>
      </c>
      <c r="J7" s="4" t="s">
        <v>109</v>
      </c>
      <c r="K7" s="4" t="s">
        <v>110</v>
      </c>
      <c r="L7" s="104" t="s">
        <v>309</v>
      </c>
      <c r="M7" s="119" t="s">
        <v>310</v>
      </c>
      <c r="N7" s="119" t="s">
        <v>311</v>
      </c>
      <c r="O7" s="119" t="s">
        <v>312</v>
      </c>
    </row>
    <row r="8" spans="1:15" ht="12.7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68">
        <v>9</v>
      </c>
      <c r="J8" s="4">
        <v>10</v>
      </c>
      <c r="K8" s="4">
        <v>11</v>
      </c>
      <c r="L8" s="104">
        <v>12</v>
      </c>
      <c r="M8" s="119">
        <v>13</v>
      </c>
      <c r="N8" s="119">
        <v>14</v>
      </c>
      <c r="O8" s="119">
        <v>15</v>
      </c>
    </row>
    <row r="9" spans="1:15" s="93" customFormat="1" ht="14.25" customHeight="1">
      <c r="A9" s="151" t="s">
        <v>347</v>
      </c>
      <c r="B9" s="91" t="s">
        <v>111</v>
      </c>
      <c r="C9" s="91" t="s">
        <v>8</v>
      </c>
      <c r="D9" s="107">
        <f>E9+F9+G9+H9+I9+J9+K9+L9+M9+N9+O9</f>
        <v>43483.6</v>
      </c>
      <c r="E9" s="106">
        <v>2637.8</v>
      </c>
      <c r="F9" s="106">
        <v>3026.8</v>
      </c>
      <c r="G9" s="106">
        <v>3276.3</v>
      </c>
      <c r="H9" s="106">
        <v>5141.8999999999996</v>
      </c>
      <c r="I9" s="107">
        <f>I13+I17+I21+I25+I29+I33+I37+I41+I45+I49+I53+I57</f>
        <v>5283.7999999999993</v>
      </c>
      <c r="J9" s="116">
        <f>J13+J17+J21+J25+J29+J37+J45+J49+J53+J57</f>
        <v>6991.2</v>
      </c>
      <c r="K9" s="116">
        <f>K13+K17+K21+K25+K29+K33+K37+K41+K45+K49+K53+K57</f>
        <v>4843</v>
      </c>
      <c r="L9" s="106">
        <f>L13+L17+L21+L25+L29+L33+L37+L41+L45+L49+L53+L57</f>
        <v>3701.3999999999996</v>
      </c>
      <c r="M9" s="106">
        <f>M13+M17+M21+M25+M29+M33+M37+M41+M45+M49+M53</f>
        <v>3730.4999999999995</v>
      </c>
      <c r="N9" s="106">
        <f>N13+N17+N21+N25+N29+N33+N37+N41+N45+N49+N53+N57</f>
        <v>2378.8999999999996</v>
      </c>
      <c r="O9" s="106">
        <f>O13+O17+O21+O25+O29+O33+O37+O41+O45+O49+O53+O57</f>
        <v>2472</v>
      </c>
    </row>
    <row r="10" spans="1:15" ht="24" customHeight="1">
      <c r="A10" s="151"/>
      <c r="B10" s="125" t="s">
        <v>112</v>
      </c>
      <c r="C10" s="37" t="s">
        <v>113</v>
      </c>
      <c r="D10" s="108">
        <f t="shared" ref="D10:D56" si="0">SUM(E10:K10)</f>
        <v>0</v>
      </c>
      <c r="E10" s="109">
        <v>0</v>
      </c>
      <c r="F10" s="109">
        <v>0</v>
      </c>
      <c r="G10" s="109">
        <v>0</v>
      </c>
      <c r="H10" s="109">
        <v>0</v>
      </c>
      <c r="I10" s="110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</row>
    <row r="11" spans="1:15" ht="26.25" customHeight="1">
      <c r="A11" s="151"/>
      <c r="B11" s="123" t="s">
        <v>294</v>
      </c>
      <c r="C11" s="37" t="s">
        <v>114</v>
      </c>
      <c r="D11" s="108">
        <f t="shared" si="0"/>
        <v>0</v>
      </c>
      <c r="E11" s="109">
        <v>0</v>
      </c>
      <c r="F11" s="109">
        <v>0</v>
      </c>
      <c r="G11" s="109">
        <v>0</v>
      </c>
      <c r="H11" s="109">
        <v>0</v>
      </c>
      <c r="I11" s="110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</row>
    <row r="12" spans="1:15">
      <c r="A12" s="151"/>
      <c r="B12" s="41"/>
      <c r="C12" s="37" t="s">
        <v>115</v>
      </c>
      <c r="D12" s="121">
        <f>E12+F12+G12+H12+I12+J12+K12+L12+M12+N12+O12</f>
        <v>43483.6</v>
      </c>
      <c r="E12" s="108">
        <v>2637.8</v>
      </c>
      <c r="F12" s="108">
        <v>3026.8</v>
      </c>
      <c r="G12" s="108">
        <v>3276.3</v>
      </c>
      <c r="H12" s="108">
        <v>5141.8999999999996</v>
      </c>
      <c r="I12" s="111">
        <f>I16+I20+I24+I28+I32+I36+I40+I44+I48+I52+I56+I60</f>
        <v>5283.7999999999993</v>
      </c>
      <c r="J12" s="138">
        <v>6991.2</v>
      </c>
      <c r="K12" s="122">
        <v>4843</v>
      </c>
      <c r="L12" s="108">
        <v>3701.4</v>
      </c>
      <c r="M12" s="108">
        <v>3730.5</v>
      </c>
      <c r="N12" s="108">
        <v>2378.9</v>
      </c>
      <c r="O12" s="108">
        <v>2472</v>
      </c>
    </row>
    <row r="13" spans="1:15" s="93" customFormat="1">
      <c r="A13" s="151" t="s">
        <v>348</v>
      </c>
      <c r="B13" s="91" t="s">
        <v>17</v>
      </c>
      <c r="C13" s="91" t="s">
        <v>8</v>
      </c>
      <c r="D13" s="106">
        <f t="shared" si="0"/>
        <v>0.5</v>
      </c>
      <c r="E13" s="106">
        <f t="shared" ref="E13:O13" si="1">E14+E15+E16</f>
        <v>0.5</v>
      </c>
      <c r="F13" s="106">
        <f t="shared" si="1"/>
        <v>0</v>
      </c>
      <c r="G13" s="106">
        <f t="shared" si="1"/>
        <v>0</v>
      </c>
      <c r="H13" s="106">
        <f t="shared" si="1"/>
        <v>0</v>
      </c>
      <c r="I13" s="127">
        <f>I14+I15+I16</f>
        <v>0</v>
      </c>
      <c r="J13" s="106">
        <f t="shared" si="1"/>
        <v>0</v>
      </c>
      <c r="K13" s="106">
        <f t="shared" si="1"/>
        <v>0</v>
      </c>
      <c r="L13" s="106">
        <f t="shared" si="1"/>
        <v>0</v>
      </c>
      <c r="M13" s="106">
        <f t="shared" si="1"/>
        <v>0</v>
      </c>
      <c r="N13" s="106">
        <f t="shared" si="1"/>
        <v>0</v>
      </c>
      <c r="O13" s="106">
        <f t="shared" si="1"/>
        <v>0</v>
      </c>
    </row>
    <row r="14" spans="1:15" ht="73.5" customHeight="1">
      <c r="A14" s="151"/>
      <c r="B14" s="99" t="s">
        <v>295</v>
      </c>
      <c r="C14" s="37" t="s">
        <v>113</v>
      </c>
      <c r="D14" s="108">
        <f t="shared" si="0"/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</row>
    <row r="15" spans="1:15" ht="24">
      <c r="A15" s="151"/>
      <c r="B15" s="41"/>
      <c r="C15" s="37" t="s">
        <v>114</v>
      </c>
      <c r="D15" s="108">
        <f t="shared" si="0"/>
        <v>0</v>
      </c>
      <c r="E15" s="109">
        <v>0</v>
      </c>
      <c r="F15" s="109">
        <v>0</v>
      </c>
      <c r="G15" s="109">
        <v>0</v>
      </c>
      <c r="H15" s="109">
        <v>0</v>
      </c>
      <c r="I15" s="110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</row>
    <row r="16" spans="1:15">
      <c r="A16" s="151"/>
      <c r="B16" s="41"/>
      <c r="C16" s="37" t="s">
        <v>116</v>
      </c>
      <c r="D16" s="108">
        <f t="shared" si="0"/>
        <v>0.5</v>
      </c>
      <c r="E16" s="109">
        <v>0.5</v>
      </c>
      <c r="F16" s="109">
        <v>0</v>
      </c>
      <c r="G16" s="109">
        <v>0</v>
      </c>
      <c r="H16" s="109">
        <v>0</v>
      </c>
      <c r="I16" s="110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</row>
    <row r="17" spans="1:15" s="93" customFormat="1">
      <c r="A17" s="151" t="s">
        <v>21</v>
      </c>
      <c r="B17" s="91" t="s">
        <v>22</v>
      </c>
      <c r="C17" s="91" t="s">
        <v>8</v>
      </c>
      <c r="D17" s="106">
        <f>E17+F17+G17+H17+I17+J17+K17+L17+M17+N17+O17</f>
        <v>41.3</v>
      </c>
      <c r="E17" s="106">
        <f t="shared" ref="E17:O17" si="2">E18+E19+E20</f>
        <v>9</v>
      </c>
      <c r="F17" s="106">
        <f t="shared" si="2"/>
        <v>3</v>
      </c>
      <c r="G17" s="106">
        <f t="shared" si="2"/>
        <v>9</v>
      </c>
      <c r="H17" s="106">
        <f t="shared" si="2"/>
        <v>9</v>
      </c>
      <c r="I17" s="106">
        <f t="shared" si="2"/>
        <v>6.9</v>
      </c>
      <c r="J17" s="106">
        <f t="shared" si="2"/>
        <v>2.4</v>
      </c>
      <c r="K17" s="106">
        <f t="shared" si="2"/>
        <v>2</v>
      </c>
      <c r="L17" s="106">
        <f t="shared" si="2"/>
        <v>0</v>
      </c>
      <c r="M17" s="106">
        <f t="shared" si="2"/>
        <v>0</v>
      </c>
      <c r="N17" s="106">
        <f t="shared" si="2"/>
        <v>0</v>
      </c>
      <c r="O17" s="106">
        <f t="shared" si="2"/>
        <v>0</v>
      </c>
    </row>
    <row r="18" spans="1:15" ht="49.5" customHeight="1">
      <c r="A18" s="151"/>
      <c r="B18" s="99" t="s">
        <v>284</v>
      </c>
      <c r="C18" s="37" t="s">
        <v>117</v>
      </c>
      <c r="D18" s="108">
        <f t="shared" si="0"/>
        <v>0</v>
      </c>
      <c r="E18" s="109">
        <v>0</v>
      </c>
      <c r="F18" s="109">
        <v>0</v>
      </c>
      <c r="G18" s="109">
        <v>0</v>
      </c>
      <c r="H18" s="109">
        <v>0</v>
      </c>
      <c r="I18" s="110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</row>
    <row r="19" spans="1:15">
      <c r="A19" s="151"/>
      <c r="B19" s="41"/>
      <c r="C19" s="37" t="s">
        <v>118</v>
      </c>
      <c r="D19" s="108">
        <f t="shared" si="0"/>
        <v>0</v>
      </c>
      <c r="E19" s="109">
        <v>0</v>
      </c>
      <c r="F19" s="109">
        <v>0</v>
      </c>
      <c r="G19" s="109">
        <v>0</v>
      </c>
      <c r="H19" s="109">
        <v>0</v>
      </c>
      <c r="I19" s="110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</row>
    <row r="20" spans="1:15">
      <c r="A20" s="151"/>
      <c r="B20" s="41"/>
      <c r="C20" s="37" t="s">
        <v>116</v>
      </c>
      <c r="D20" s="108">
        <f>E20+F20+G20+H20+I20+J20+K20+L20+M20+N20+O20</f>
        <v>41.3</v>
      </c>
      <c r="E20" s="109">
        <v>9</v>
      </c>
      <c r="F20" s="109">
        <v>3</v>
      </c>
      <c r="G20" s="109">
        <v>9</v>
      </c>
      <c r="H20" s="109">
        <v>9</v>
      </c>
      <c r="I20" s="110">
        <v>6.9</v>
      </c>
      <c r="J20" s="109">
        <v>2.4</v>
      </c>
      <c r="K20" s="109">
        <v>2</v>
      </c>
      <c r="L20" s="109">
        <v>0</v>
      </c>
      <c r="M20" s="109">
        <v>0</v>
      </c>
      <c r="N20" s="109">
        <v>0</v>
      </c>
      <c r="O20" s="109">
        <v>0</v>
      </c>
    </row>
    <row r="21" spans="1:15" s="93" customFormat="1">
      <c r="A21" s="151" t="s">
        <v>119</v>
      </c>
      <c r="B21" s="91" t="s">
        <v>26</v>
      </c>
      <c r="C21" s="91" t="s">
        <v>8</v>
      </c>
      <c r="D21" s="106">
        <f>E21+F21+G21+H21+I21+J21+K21+L21+M21+N21+O21</f>
        <v>2918.3</v>
      </c>
      <c r="E21" s="106">
        <f t="shared" ref="E21:O21" si="3">E22+E23+E24</f>
        <v>754.2</v>
      </c>
      <c r="F21" s="106">
        <f t="shared" si="3"/>
        <v>229</v>
      </c>
      <c r="G21" s="106">
        <f t="shared" si="3"/>
        <v>304.2</v>
      </c>
      <c r="H21" s="106">
        <f t="shared" si="3"/>
        <v>304.2</v>
      </c>
      <c r="I21" s="106">
        <f t="shared" si="3"/>
        <v>304.2</v>
      </c>
      <c r="J21" s="106">
        <f t="shared" si="3"/>
        <v>470</v>
      </c>
      <c r="K21" s="106">
        <f t="shared" si="3"/>
        <v>552.5</v>
      </c>
      <c r="L21" s="106">
        <f t="shared" si="3"/>
        <v>0</v>
      </c>
      <c r="M21" s="106">
        <f t="shared" si="3"/>
        <v>0</v>
      </c>
      <c r="N21" s="106">
        <f t="shared" si="3"/>
        <v>0</v>
      </c>
      <c r="O21" s="106">
        <f t="shared" si="3"/>
        <v>0</v>
      </c>
    </row>
    <row r="22" spans="1:15" ht="51" customHeight="1">
      <c r="A22" s="151"/>
      <c r="B22" s="99" t="s">
        <v>285</v>
      </c>
      <c r="C22" s="37" t="s">
        <v>117</v>
      </c>
      <c r="D22" s="108">
        <f t="shared" si="0"/>
        <v>0</v>
      </c>
      <c r="E22" s="109">
        <v>0</v>
      </c>
      <c r="F22" s="109">
        <v>0</v>
      </c>
      <c r="G22" s="109">
        <v>0</v>
      </c>
      <c r="H22" s="109">
        <v>0</v>
      </c>
      <c r="I22" s="110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</row>
    <row r="23" spans="1:15">
      <c r="A23" s="151"/>
      <c r="B23" s="41"/>
      <c r="C23" s="37" t="s">
        <v>118</v>
      </c>
      <c r="D23" s="108">
        <f t="shared" si="0"/>
        <v>0</v>
      </c>
      <c r="E23" s="109">
        <v>0</v>
      </c>
      <c r="F23" s="109">
        <v>0</v>
      </c>
      <c r="G23" s="109">
        <v>0</v>
      </c>
      <c r="H23" s="109">
        <v>0</v>
      </c>
      <c r="I23" s="110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</row>
    <row r="24" spans="1:15">
      <c r="A24" s="151"/>
      <c r="B24" s="41"/>
      <c r="C24" s="37" t="s">
        <v>116</v>
      </c>
      <c r="D24" s="108">
        <f>E24+F24+G24+H24+I24+J24+K24+L24+M24+N24+O24</f>
        <v>2918.3</v>
      </c>
      <c r="E24" s="109">
        <v>754.2</v>
      </c>
      <c r="F24" s="109">
        <v>229</v>
      </c>
      <c r="G24" s="109">
        <v>304.2</v>
      </c>
      <c r="H24" s="109">
        <v>304.2</v>
      </c>
      <c r="I24" s="110">
        <v>304.2</v>
      </c>
      <c r="J24" s="109">
        <v>470</v>
      </c>
      <c r="K24" s="109">
        <v>552.5</v>
      </c>
      <c r="L24" s="109">
        <v>0</v>
      </c>
      <c r="M24" s="109">
        <v>0</v>
      </c>
      <c r="N24" s="109">
        <v>0</v>
      </c>
      <c r="O24" s="109">
        <v>0</v>
      </c>
    </row>
    <row r="25" spans="1:15" s="93" customFormat="1">
      <c r="A25" s="151" t="s">
        <v>33</v>
      </c>
      <c r="B25" s="91" t="s">
        <v>120</v>
      </c>
      <c r="C25" s="91" t="s">
        <v>8</v>
      </c>
      <c r="D25" s="106">
        <f>E25+F25+G25+H25+I25+J25+K25+L25+M25+N25+O25</f>
        <v>127.4</v>
      </c>
      <c r="E25" s="106">
        <f t="shared" ref="E25:O25" si="4">E26+E27+E28</f>
        <v>127.4</v>
      </c>
      <c r="F25" s="106">
        <f t="shared" si="4"/>
        <v>0</v>
      </c>
      <c r="G25" s="106">
        <f t="shared" si="4"/>
        <v>0</v>
      </c>
      <c r="H25" s="106">
        <f t="shared" si="4"/>
        <v>0</v>
      </c>
      <c r="I25" s="106">
        <f t="shared" si="4"/>
        <v>0</v>
      </c>
      <c r="J25" s="106">
        <f t="shared" si="4"/>
        <v>0</v>
      </c>
      <c r="K25" s="106">
        <f t="shared" si="4"/>
        <v>0</v>
      </c>
      <c r="L25" s="106">
        <f t="shared" si="4"/>
        <v>0</v>
      </c>
      <c r="M25" s="106">
        <f t="shared" si="4"/>
        <v>0</v>
      </c>
      <c r="N25" s="106">
        <f t="shared" si="4"/>
        <v>0</v>
      </c>
      <c r="O25" s="106">
        <f t="shared" si="4"/>
        <v>0</v>
      </c>
    </row>
    <row r="26" spans="1:15" ht="51" customHeight="1">
      <c r="A26" s="151"/>
      <c r="B26" s="37" t="s">
        <v>35</v>
      </c>
      <c r="C26" s="37" t="s">
        <v>117</v>
      </c>
      <c r="D26" s="108">
        <f t="shared" si="0"/>
        <v>0</v>
      </c>
      <c r="E26" s="109">
        <v>0</v>
      </c>
      <c r="F26" s="109">
        <v>0</v>
      </c>
      <c r="G26" s="109">
        <v>0</v>
      </c>
      <c r="H26" s="109">
        <v>0</v>
      </c>
      <c r="I26" s="110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</row>
    <row r="27" spans="1:15">
      <c r="A27" s="151"/>
      <c r="B27" s="41"/>
      <c r="C27" s="37" t="s">
        <v>118</v>
      </c>
      <c r="D27" s="108">
        <f t="shared" si="0"/>
        <v>0</v>
      </c>
      <c r="E27" s="109">
        <v>0</v>
      </c>
      <c r="F27" s="109">
        <v>0</v>
      </c>
      <c r="G27" s="109">
        <v>0</v>
      </c>
      <c r="H27" s="109">
        <v>0</v>
      </c>
      <c r="I27" s="110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</row>
    <row r="28" spans="1:15">
      <c r="A28" s="151"/>
      <c r="B28" s="41"/>
      <c r="C28" s="37" t="s">
        <v>116</v>
      </c>
      <c r="D28" s="108">
        <f t="shared" si="0"/>
        <v>127.4</v>
      </c>
      <c r="E28" s="109">
        <v>127.4</v>
      </c>
      <c r="F28" s="109">
        <v>0</v>
      </c>
      <c r="G28" s="109">
        <v>0</v>
      </c>
      <c r="H28" s="109">
        <v>0</v>
      </c>
      <c r="I28" s="110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</row>
    <row r="29" spans="1:15" s="93" customFormat="1">
      <c r="A29" s="151" t="s">
        <v>41</v>
      </c>
      <c r="B29" s="91" t="s">
        <v>42</v>
      </c>
      <c r="C29" s="91" t="s">
        <v>8</v>
      </c>
      <c r="D29" s="106">
        <f>E29+F29+G29+H29+I29+J29+K29+L29+M29+N29+O29</f>
        <v>11088.100000000002</v>
      </c>
      <c r="E29" s="106">
        <f>E30+E31+E32</f>
        <v>167</v>
      </c>
      <c r="F29" s="106">
        <f>F30++F31+F32</f>
        <v>358</v>
      </c>
      <c r="G29" s="106">
        <f t="shared" ref="G29:O29" si="5">G30+G31+G32</f>
        <v>390.9</v>
      </c>
      <c r="H29" s="106">
        <f t="shared" si="5"/>
        <v>1384.9</v>
      </c>
      <c r="I29" s="106">
        <f t="shared" si="5"/>
        <v>977.9</v>
      </c>
      <c r="J29" s="106">
        <f t="shared" si="5"/>
        <v>2983.4</v>
      </c>
      <c r="K29" s="106">
        <f t="shared" si="5"/>
        <v>1550.6</v>
      </c>
      <c r="L29" s="106">
        <f t="shared" si="5"/>
        <v>1440.6</v>
      </c>
      <c r="M29" s="106">
        <f t="shared" si="5"/>
        <v>1440.6</v>
      </c>
      <c r="N29" s="106">
        <f t="shared" si="5"/>
        <v>197.1</v>
      </c>
      <c r="O29" s="106">
        <f t="shared" si="5"/>
        <v>197.1</v>
      </c>
    </row>
    <row r="30" spans="1:15" ht="48" customHeight="1">
      <c r="A30" s="151"/>
      <c r="B30" s="99" t="s">
        <v>286</v>
      </c>
      <c r="C30" s="37" t="s">
        <v>117</v>
      </c>
      <c r="D30" s="108">
        <f t="shared" si="0"/>
        <v>0</v>
      </c>
      <c r="E30" s="109">
        <v>0</v>
      </c>
      <c r="F30" s="109">
        <v>0</v>
      </c>
      <c r="G30" s="109">
        <v>0</v>
      </c>
      <c r="H30" s="109">
        <v>0</v>
      </c>
      <c r="I30" s="110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</row>
    <row r="31" spans="1:15">
      <c r="A31" s="151"/>
      <c r="B31" s="41"/>
      <c r="C31" s="37" t="s">
        <v>118</v>
      </c>
      <c r="D31" s="108">
        <f t="shared" si="0"/>
        <v>0</v>
      </c>
      <c r="E31" s="109">
        <v>0</v>
      </c>
      <c r="F31" s="109">
        <v>0</v>
      </c>
      <c r="G31" s="109">
        <v>0</v>
      </c>
      <c r="H31" s="109">
        <v>0</v>
      </c>
      <c r="I31" s="110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</row>
    <row r="32" spans="1:15">
      <c r="A32" s="151"/>
      <c r="B32" s="41"/>
      <c r="C32" s="37" t="s">
        <v>116</v>
      </c>
      <c r="D32" s="108">
        <f>E32+F32+G32+H32+I32+J32+K32+L32+M32+N32+O32</f>
        <v>11088.100000000002</v>
      </c>
      <c r="E32" s="109">
        <v>167</v>
      </c>
      <c r="F32" s="109">
        <v>358</v>
      </c>
      <c r="G32" s="109">
        <v>390.9</v>
      </c>
      <c r="H32" s="109">
        <v>1384.9</v>
      </c>
      <c r="I32" s="110">
        <v>977.9</v>
      </c>
      <c r="J32" s="109">
        <v>2983.4</v>
      </c>
      <c r="K32" s="109">
        <v>1550.6</v>
      </c>
      <c r="L32" s="109">
        <v>1440.6</v>
      </c>
      <c r="M32" s="109">
        <v>1440.6</v>
      </c>
      <c r="N32" s="109">
        <v>197.1</v>
      </c>
      <c r="O32" s="109">
        <v>197.1</v>
      </c>
    </row>
    <row r="33" spans="1:15" s="93" customFormat="1" hidden="1">
      <c r="A33" s="151" t="s">
        <v>121</v>
      </c>
      <c r="B33" s="91" t="s">
        <v>63</v>
      </c>
      <c r="C33" s="91" t="s">
        <v>8</v>
      </c>
      <c r="D33" s="106">
        <f t="shared" si="0"/>
        <v>0</v>
      </c>
      <c r="E33" s="112">
        <v>0</v>
      </c>
      <c r="F33" s="112">
        <v>0</v>
      </c>
      <c r="G33" s="112">
        <v>0</v>
      </c>
      <c r="H33" s="112">
        <v>0</v>
      </c>
      <c r="I33" s="112">
        <f>I34+I35+I36</f>
        <v>0</v>
      </c>
      <c r="J33" s="112">
        <f>J34+J35+J36</f>
        <v>0</v>
      </c>
      <c r="K33" s="112">
        <f>K34+K35+K36</f>
        <v>0</v>
      </c>
      <c r="L33" s="112">
        <v>0</v>
      </c>
      <c r="M33" s="112">
        <f>M34+M35+M36</f>
        <v>0</v>
      </c>
      <c r="N33" s="112">
        <v>0</v>
      </c>
      <c r="O33" s="112">
        <v>0</v>
      </c>
    </row>
    <row r="34" spans="1:15" ht="60.75" hidden="1" customHeight="1">
      <c r="A34" s="151"/>
      <c r="B34" s="99" t="s">
        <v>287</v>
      </c>
      <c r="C34" s="37" t="s">
        <v>117</v>
      </c>
      <c r="D34" s="108">
        <f t="shared" si="0"/>
        <v>0</v>
      </c>
      <c r="E34" s="109">
        <v>0</v>
      </c>
      <c r="F34" s="109">
        <v>0</v>
      </c>
      <c r="G34" s="109">
        <v>0</v>
      </c>
      <c r="H34" s="109">
        <v>0</v>
      </c>
      <c r="I34" s="110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</row>
    <row r="35" spans="1:15" hidden="1">
      <c r="A35" s="151"/>
      <c r="B35" s="41"/>
      <c r="C35" s="37" t="s">
        <v>118</v>
      </c>
      <c r="D35" s="108">
        <f t="shared" si="0"/>
        <v>0</v>
      </c>
      <c r="E35" s="109">
        <v>0</v>
      </c>
      <c r="F35" s="109">
        <v>0</v>
      </c>
      <c r="G35" s="109">
        <v>0</v>
      </c>
      <c r="H35" s="109">
        <v>0</v>
      </c>
      <c r="I35" s="110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</row>
    <row r="36" spans="1:15" hidden="1">
      <c r="A36" s="151"/>
      <c r="B36" s="41"/>
      <c r="C36" s="37" t="s">
        <v>116</v>
      </c>
      <c r="D36" s="108">
        <f t="shared" si="0"/>
        <v>0</v>
      </c>
      <c r="E36" s="109">
        <v>0</v>
      </c>
      <c r="F36" s="109">
        <v>0</v>
      </c>
      <c r="G36" s="109">
        <v>0</v>
      </c>
      <c r="H36" s="109">
        <v>0</v>
      </c>
      <c r="I36" s="110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</row>
    <row r="37" spans="1:15" s="93" customFormat="1">
      <c r="A37" s="151" t="s">
        <v>121</v>
      </c>
      <c r="B37" s="91" t="s">
        <v>63</v>
      </c>
      <c r="C37" s="91" t="s">
        <v>8</v>
      </c>
      <c r="D37" s="106">
        <f>E37+F37+G37+H37+I37+J37+K37+L37+M37+N37+O37</f>
        <v>44.5</v>
      </c>
      <c r="E37" s="106">
        <f t="shared" ref="E37:O37" si="6">E38+E39+E40</f>
        <v>31</v>
      </c>
      <c r="F37" s="106">
        <f t="shared" si="6"/>
        <v>0</v>
      </c>
      <c r="G37" s="106">
        <f t="shared" si="6"/>
        <v>0</v>
      </c>
      <c r="H37" s="106">
        <f t="shared" si="6"/>
        <v>11</v>
      </c>
      <c r="I37" s="106">
        <f t="shared" si="6"/>
        <v>2.5</v>
      </c>
      <c r="J37" s="106">
        <f t="shared" si="6"/>
        <v>0</v>
      </c>
      <c r="K37" s="106">
        <f t="shared" si="6"/>
        <v>0</v>
      </c>
      <c r="L37" s="106">
        <f t="shared" si="6"/>
        <v>0</v>
      </c>
      <c r="M37" s="106">
        <f t="shared" si="6"/>
        <v>0</v>
      </c>
      <c r="N37" s="106">
        <f t="shared" si="6"/>
        <v>0</v>
      </c>
      <c r="O37" s="106">
        <f t="shared" si="6"/>
        <v>0</v>
      </c>
    </row>
    <row r="38" spans="1:15" ht="49.5" customHeight="1">
      <c r="A38" s="151"/>
      <c r="B38" s="99" t="s">
        <v>296</v>
      </c>
      <c r="C38" s="37" t="s">
        <v>117</v>
      </c>
      <c r="D38" s="108">
        <f t="shared" si="0"/>
        <v>0</v>
      </c>
      <c r="E38" s="109">
        <v>0</v>
      </c>
      <c r="F38" s="109">
        <v>0</v>
      </c>
      <c r="G38" s="109">
        <v>0</v>
      </c>
      <c r="H38" s="109">
        <v>0</v>
      </c>
      <c r="I38" s="110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</row>
    <row r="39" spans="1:15">
      <c r="A39" s="151"/>
      <c r="B39" s="41"/>
      <c r="C39" s="37" t="s">
        <v>118</v>
      </c>
      <c r="D39" s="108">
        <f t="shared" si="0"/>
        <v>0</v>
      </c>
      <c r="E39" s="109">
        <v>0</v>
      </c>
      <c r="F39" s="109">
        <v>0</v>
      </c>
      <c r="G39" s="109">
        <v>0</v>
      </c>
      <c r="H39" s="109">
        <v>0</v>
      </c>
      <c r="I39" s="110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</row>
    <row r="40" spans="1:15">
      <c r="A40" s="151"/>
      <c r="B40" s="41"/>
      <c r="C40" s="37" t="s">
        <v>116</v>
      </c>
      <c r="D40" s="108">
        <f>E40+F40+G40+H40+I40+J40+K40+L40+M40+N40+O40</f>
        <v>44.5</v>
      </c>
      <c r="E40" s="109">
        <v>31</v>
      </c>
      <c r="F40" s="109">
        <v>0</v>
      </c>
      <c r="G40" s="109">
        <v>0</v>
      </c>
      <c r="H40" s="109">
        <v>11</v>
      </c>
      <c r="I40" s="110">
        <v>2.5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</row>
    <row r="41" spans="1:15" s="93" customFormat="1">
      <c r="A41" s="151" t="s">
        <v>122</v>
      </c>
      <c r="B41" s="91" t="s">
        <v>66</v>
      </c>
      <c r="C41" s="91" t="s">
        <v>8</v>
      </c>
      <c r="D41" s="106">
        <f>E41+F41+G41+H41+I41+J41+K41+L41+M41+N41+O41</f>
        <v>0.5</v>
      </c>
      <c r="E41" s="106">
        <f t="shared" ref="E41:O41" si="7">E42+E43+E44</f>
        <v>0.5</v>
      </c>
      <c r="F41" s="112">
        <f t="shared" si="7"/>
        <v>0</v>
      </c>
      <c r="G41" s="112">
        <f t="shared" si="7"/>
        <v>0</v>
      </c>
      <c r="H41" s="112">
        <f t="shared" si="7"/>
        <v>0</v>
      </c>
      <c r="I41" s="112">
        <f t="shared" si="7"/>
        <v>0</v>
      </c>
      <c r="J41" s="112">
        <f t="shared" si="7"/>
        <v>0</v>
      </c>
      <c r="K41" s="112">
        <f t="shared" si="7"/>
        <v>0</v>
      </c>
      <c r="L41" s="112">
        <f t="shared" si="7"/>
        <v>0</v>
      </c>
      <c r="M41" s="112">
        <f t="shared" si="7"/>
        <v>0</v>
      </c>
      <c r="N41" s="112">
        <f t="shared" si="7"/>
        <v>0</v>
      </c>
      <c r="O41" s="112">
        <f t="shared" si="7"/>
        <v>0</v>
      </c>
    </row>
    <row r="42" spans="1:15" ht="60.75" customHeight="1">
      <c r="A42" s="151"/>
      <c r="B42" s="99" t="s">
        <v>297</v>
      </c>
      <c r="C42" s="37" t="s">
        <v>117</v>
      </c>
      <c r="D42" s="108">
        <f t="shared" si="0"/>
        <v>0</v>
      </c>
      <c r="E42" s="109">
        <v>0</v>
      </c>
      <c r="F42" s="109">
        <v>0</v>
      </c>
      <c r="G42" s="109">
        <v>0</v>
      </c>
      <c r="H42" s="109">
        <v>0</v>
      </c>
      <c r="I42" s="110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</row>
    <row r="43" spans="1:15">
      <c r="A43" s="151"/>
      <c r="B43" s="41"/>
      <c r="C43" s="37" t="s">
        <v>118</v>
      </c>
      <c r="D43" s="108">
        <f t="shared" si="0"/>
        <v>0</v>
      </c>
      <c r="E43" s="109">
        <v>0</v>
      </c>
      <c r="F43" s="109">
        <v>0</v>
      </c>
      <c r="G43" s="109">
        <v>0</v>
      </c>
      <c r="H43" s="109">
        <v>0</v>
      </c>
      <c r="I43" s="110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</row>
    <row r="44" spans="1:15">
      <c r="A44" s="151"/>
      <c r="B44" s="41"/>
      <c r="C44" s="37" t="s">
        <v>116</v>
      </c>
      <c r="D44" s="108">
        <f t="shared" si="0"/>
        <v>0.5</v>
      </c>
      <c r="E44" s="109">
        <v>0.5</v>
      </c>
      <c r="F44" s="109">
        <v>0</v>
      </c>
      <c r="G44" s="109">
        <v>0</v>
      </c>
      <c r="H44" s="109">
        <v>0</v>
      </c>
      <c r="I44" s="110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</row>
    <row r="45" spans="1:15" s="93" customFormat="1">
      <c r="A45" s="151" t="s">
        <v>123</v>
      </c>
      <c r="B45" s="91" t="s">
        <v>124</v>
      </c>
      <c r="C45" s="92" t="s">
        <v>8</v>
      </c>
      <c r="D45" s="106">
        <f>E45+F45+G45+H45+I45+J45+K45+L45+M45+N45+O45</f>
        <v>16114.399999999996</v>
      </c>
      <c r="E45" s="106">
        <v>54.5</v>
      </c>
      <c r="F45" s="106">
        <v>1336.8</v>
      </c>
      <c r="G45" s="106">
        <v>1484.5</v>
      </c>
      <c r="H45" s="106">
        <v>1707.2</v>
      </c>
      <c r="I45" s="106">
        <f>I48</f>
        <v>1719.7</v>
      </c>
      <c r="J45" s="106">
        <f>J46+J47+J48</f>
        <v>1678.6</v>
      </c>
      <c r="K45" s="106">
        <f>K46+K47+K48</f>
        <v>1791.9</v>
      </c>
      <c r="L45" s="106">
        <f>L48</f>
        <v>1606.8</v>
      </c>
      <c r="M45" s="106">
        <f>M46+M47+M48</f>
        <v>1578.8</v>
      </c>
      <c r="N45" s="106">
        <f>N48</f>
        <v>1591.8</v>
      </c>
      <c r="O45" s="106">
        <f>O48</f>
        <v>1563.8</v>
      </c>
    </row>
    <row r="46" spans="1:15" ht="72" customHeight="1">
      <c r="A46" s="151"/>
      <c r="B46" s="37" t="s">
        <v>126</v>
      </c>
      <c r="C46" s="37" t="s">
        <v>117</v>
      </c>
      <c r="D46" s="108">
        <f t="shared" si="0"/>
        <v>0</v>
      </c>
      <c r="E46" s="109">
        <v>0</v>
      </c>
      <c r="F46" s="109">
        <v>0</v>
      </c>
      <c r="G46" s="109">
        <v>0</v>
      </c>
      <c r="H46" s="109">
        <v>0</v>
      </c>
      <c r="I46" s="110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</row>
    <row r="47" spans="1:15">
      <c r="A47" s="151"/>
      <c r="B47" s="41"/>
      <c r="C47" s="37" t="s">
        <v>118</v>
      </c>
      <c r="D47" s="108">
        <f t="shared" si="0"/>
        <v>0</v>
      </c>
      <c r="E47" s="109">
        <v>0</v>
      </c>
      <c r="F47" s="109">
        <v>0</v>
      </c>
      <c r="G47" s="109">
        <v>0</v>
      </c>
      <c r="H47" s="109">
        <v>0</v>
      </c>
      <c r="I47" s="110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</row>
    <row r="48" spans="1:15">
      <c r="A48" s="151"/>
      <c r="B48" s="41"/>
      <c r="C48" s="37" t="s">
        <v>116</v>
      </c>
      <c r="D48" s="108">
        <f>E48+F48+G48+H48+I48+J48+K48+L48+M48+N48+O48</f>
        <v>16114.399999999996</v>
      </c>
      <c r="E48" s="109">
        <v>54.5</v>
      </c>
      <c r="F48" s="109">
        <v>1336.8</v>
      </c>
      <c r="G48" s="109">
        <v>1484.5</v>
      </c>
      <c r="H48" s="108">
        <v>1707.2</v>
      </c>
      <c r="I48" s="110">
        <v>1719.7</v>
      </c>
      <c r="J48" s="109">
        <v>1678.6</v>
      </c>
      <c r="K48" s="109">
        <v>1791.9</v>
      </c>
      <c r="L48" s="145">
        <v>1606.8</v>
      </c>
      <c r="M48" s="109">
        <v>1578.8</v>
      </c>
      <c r="N48" s="145">
        <v>1591.8</v>
      </c>
      <c r="O48" s="145">
        <v>1563.8</v>
      </c>
    </row>
    <row r="49" spans="1:15" s="93" customFormat="1">
      <c r="A49" s="151" t="s">
        <v>349</v>
      </c>
      <c r="B49" s="91" t="s">
        <v>73</v>
      </c>
      <c r="C49" s="92" t="s">
        <v>8</v>
      </c>
      <c r="D49" s="116">
        <f>E49+F49+G49+H49+I49+J49+K49+L49+M49+N49+O49</f>
        <v>12510.199999999999</v>
      </c>
      <c r="E49" s="106">
        <v>1493.7</v>
      </c>
      <c r="F49" s="106">
        <v>994.8</v>
      </c>
      <c r="G49" s="106">
        <v>1027.7</v>
      </c>
      <c r="H49" s="106">
        <v>1717.6</v>
      </c>
      <c r="I49" s="106">
        <f>I52</f>
        <v>1922.6</v>
      </c>
      <c r="J49" s="116">
        <f>J52</f>
        <v>1844.8</v>
      </c>
      <c r="K49" s="106">
        <f>K50+K51+K52</f>
        <v>906.8</v>
      </c>
      <c r="L49" s="106">
        <f>L52</f>
        <v>590</v>
      </c>
      <c r="M49" s="106">
        <f>M50+M51+M52</f>
        <v>711.1</v>
      </c>
      <c r="N49" s="106">
        <f>N52</f>
        <v>590</v>
      </c>
      <c r="O49" s="106">
        <f>O52</f>
        <v>711.1</v>
      </c>
    </row>
    <row r="50" spans="1:15" ht="36" customHeight="1">
      <c r="A50" s="151"/>
      <c r="B50" s="120" t="s">
        <v>290</v>
      </c>
      <c r="C50" s="37" t="s">
        <v>117</v>
      </c>
      <c r="D50" s="108">
        <f t="shared" si="0"/>
        <v>0</v>
      </c>
      <c r="E50" s="109">
        <v>0</v>
      </c>
      <c r="F50" s="109">
        <v>0</v>
      </c>
      <c r="G50" s="109">
        <v>0</v>
      </c>
      <c r="H50" s="109">
        <v>0</v>
      </c>
      <c r="I50" s="110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</row>
    <row r="51" spans="1:15">
      <c r="A51" s="151"/>
      <c r="B51" s="41"/>
      <c r="C51" s="37" t="s">
        <v>118</v>
      </c>
      <c r="D51" s="108">
        <f t="shared" si="0"/>
        <v>0</v>
      </c>
      <c r="E51" s="109">
        <v>0</v>
      </c>
      <c r="F51" s="109">
        <v>0</v>
      </c>
      <c r="G51" s="109">
        <v>0</v>
      </c>
      <c r="H51" s="109">
        <v>0</v>
      </c>
      <c r="I51" s="110">
        <v>0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</row>
    <row r="52" spans="1:15">
      <c r="A52" s="151"/>
      <c r="B52" s="41"/>
      <c r="C52" s="37" t="s">
        <v>116</v>
      </c>
      <c r="D52" s="122">
        <f>E52+F52+G52+H52+I52+J52+K52+L52+M52+N52+O52</f>
        <v>12510.199999999999</v>
      </c>
      <c r="E52" s="109">
        <v>1493.7</v>
      </c>
      <c r="F52" s="109">
        <v>994.8</v>
      </c>
      <c r="G52" s="109">
        <v>1027.7</v>
      </c>
      <c r="H52" s="109">
        <v>1717.6</v>
      </c>
      <c r="I52" s="110">
        <v>1922.6</v>
      </c>
      <c r="J52" s="115">
        <v>1844.8</v>
      </c>
      <c r="K52" s="109">
        <v>906.8</v>
      </c>
      <c r="L52" s="109">
        <v>590</v>
      </c>
      <c r="M52" s="109">
        <v>711.1</v>
      </c>
      <c r="N52" s="109">
        <v>590</v>
      </c>
      <c r="O52" s="109">
        <v>711.1</v>
      </c>
    </row>
    <row r="53" spans="1:15" s="93" customFormat="1">
      <c r="A53" s="151" t="s">
        <v>350</v>
      </c>
      <c r="B53" s="91" t="s">
        <v>85</v>
      </c>
      <c r="C53" s="92" t="s">
        <v>8</v>
      </c>
      <c r="D53" s="106">
        <f>E53+F53+G53+H53+I53+J53+K53+L53+M53+N53+O53</f>
        <v>215.2</v>
      </c>
      <c r="E53" s="106"/>
      <c r="F53" s="106">
        <v>105.2</v>
      </c>
      <c r="G53" s="106">
        <v>60</v>
      </c>
      <c r="H53" s="106">
        <v>8</v>
      </c>
      <c r="I53" s="106">
        <f>I54+I55+I56</f>
        <v>30</v>
      </c>
      <c r="J53" s="106">
        <f>J54+J55+J56</f>
        <v>12</v>
      </c>
      <c r="K53" s="112">
        <f>K54+K55+K56</f>
        <v>0</v>
      </c>
      <c r="L53" s="106">
        <f>L56</f>
        <v>0</v>
      </c>
      <c r="M53" s="112">
        <f>M54+M55+M56</f>
        <v>0</v>
      </c>
      <c r="N53" s="106">
        <f>N56</f>
        <v>0</v>
      </c>
      <c r="O53" s="106">
        <f>O56</f>
        <v>0</v>
      </c>
    </row>
    <row r="54" spans="1:15" ht="71.25" customHeight="1">
      <c r="A54" s="151"/>
      <c r="B54" s="120" t="s">
        <v>298</v>
      </c>
      <c r="C54" s="37" t="s">
        <v>117</v>
      </c>
      <c r="D54" s="108">
        <f t="shared" si="0"/>
        <v>0</v>
      </c>
      <c r="E54" s="108">
        <v>0</v>
      </c>
      <c r="F54" s="108">
        <v>0</v>
      </c>
      <c r="G54" s="109">
        <v>0</v>
      </c>
      <c r="H54" s="109">
        <v>0</v>
      </c>
      <c r="I54" s="110">
        <v>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</row>
    <row r="55" spans="1:15">
      <c r="A55" s="151"/>
      <c r="B55" s="41"/>
      <c r="C55" s="37" t="s">
        <v>118</v>
      </c>
      <c r="D55" s="108">
        <f t="shared" si="0"/>
        <v>0</v>
      </c>
      <c r="E55" s="108">
        <v>0</v>
      </c>
      <c r="F55" s="108">
        <v>0</v>
      </c>
      <c r="G55" s="109">
        <v>0</v>
      </c>
      <c r="H55" s="109">
        <v>0</v>
      </c>
      <c r="I55" s="110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</row>
    <row r="56" spans="1:15">
      <c r="A56" s="151"/>
      <c r="B56" s="41"/>
      <c r="C56" s="37" t="s">
        <v>116</v>
      </c>
      <c r="D56" s="108">
        <f t="shared" si="0"/>
        <v>215.2</v>
      </c>
      <c r="E56" s="109">
        <v>0</v>
      </c>
      <c r="F56" s="109">
        <v>105.2</v>
      </c>
      <c r="G56" s="109">
        <v>60</v>
      </c>
      <c r="H56" s="109">
        <v>8</v>
      </c>
      <c r="I56" s="110">
        <v>30</v>
      </c>
      <c r="J56" s="109">
        <v>12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</row>
    <row r="57" spans="1:15" s="93" customFormat="1">
      <c r="A57" s="151" t="s">
        <v>351</v>
      </c>
      <c r="B57" s="91" t="s">
        <v>97</v>
      </c>
      <c r="C57" s="92" t="s">
        <v>8</v>
      </c>
      <c r="D57" s="106">
        <f>E57+F57+G57+H57+I57+J57+K57+L57+M57+N57+O57</f>
        <v>423.2</v>
      </c>
      <c r="E57" s="106">
        <f t="shared" ref="E57:O57" si="8">E58+E59+E60</f>
        <v>0</v>
      </c>
      <c r="F57" s="106">
        <f t="shared" si="8"/>
        <v>0</v>
      </c>
      <c r="G57" s="106">
        <f t="shared" si="8"/>
        <v>0</v>
      </c>
      <c r="H57" s="106">
        <f t="shared" si="8"/>
        <v>0</v>
      </c>
      <c r="I57" s="106">
        <f t="shared" si="8"/>
        <v>320</v>
      </c>
      <c r="J57" s="106">
        <f t="shared" si="8"/>
        <v>0</v>
      </c>
      <c r="K57" s="106">
        <f t="shared" si="8"/>
        <v>39.200000000000003</v>
      </c>
      <c r="L57" s="106">
        <f t="shared" si="8"/>
        <v>64</v>
      </c>
      <c r="M57" s="112">
        <f t="shared" si="8"/>
        <v>0</v>
      </c>
      <c r="N57" s="106">
        <f t="shared" si="8"/>
        <v>0</v>
      </c>
      <c r="O57" s="106">
        <f t="shared" si="8"/>
        <v>0</v>
      </c>
    </row>
    <row r="58" spans="1:15" ht="62.25" customHeight="1">
      <c r="A58" s="151"/>
      <c r="B58" s="86" t="s">
        <v>292</v>
      </c>
      <c r="C58" s="37" t="s">
        <v>117</v>
      </c>
      <c r="D58" s="108">
        <f>SUM(E58:K58)</f>
        <v>0</v>
      </c>
      <c r="E58" s="108">
        <v>0</v>
      </c>
      <c r="F58" s="108">
        <v>0</v>
      </c>
      <c r="G58" s="109">
        <v>0</v>
      </c>
      <c r="H58" s="109">
        <v>0</v>
      </c>
      <c r="I58" s="110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</row>
    <row r="59" spans="1:15">
      <c r="A59" s="151"/>
      <c r="B59" s="41"/>
      <c r="C59" s="37" t="s">
        <v>118</v>
      </c>
      <c r="D59" s="108">
        <f>SUM(E59:K59)</f>
        <v>0</v>
      </c>
      <c r="E59" s="108">
        <v>0</v>
      </c>
      <c r="F59" s="108">
        <v>0</v>
      </c>
      <c r="G59" s="109">
        <v>0</v>
      </c>
      <c r="H59" s="109">
        <v>0</v>
      </c>
      <c r="I59" s="110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</row>
    <row r="60" spans="1:15">
      <c r="A60" s="151"/>
      <c r="B60" s="41"/>
      <c r="C60" s="37" t="s">
        <v>116</v>
      </c>
      <c r="D60" s="108">
        <f>E60+F60+G60+H60+I60+J60+K60+L60+M60+N60+O60</f>
        <v>423.2</v>
      </c>
      <c r="E60" s="109">
        <v>0</v>
      </c>
      <c r="F60" s="109">
        <v>0</v>
      </c>
      <c r="G60" s="109">
        <v>0</v>
      </c>
      <c r="H60" s="109">
        <v>0</v>
      </c>
      <c r="I60" s="110">
        <v>320</v>
      </c>
      <c r="J60" s="109">
        <v>0</v>
      </c>
      <c r="K60" s="109">
        <v>39.200000000000003</v>
      </c>
      <c r="L60" s="109">
        <v>64</v>
      </c>
      <c r="M60" s="109">
        <v>0</v>
      </c>
      <c r="N60" s="109">
        <v>0</v>
      </c>
      <c r="O60" s="109">
        <v>0</v>
      </c>
    </row>
    <row r="61" spans="1:15" s="46" customFormat="1">
      <c r="A61" s="45"/>
      <c r="D61" s="113"/>
      <c r="E61" s="113"/>
      <c r="F61" s="113"/>
      <c r="G61" s="113"/>
      <c r="H61" s="113"/>
      <c r="I61" s="114"/>
      <c r="J61" s="113"/>
      <c r="K61" s="113"/>
      <c r="L61" s="113"/>
      <c r="M61" s="113"/>
      <c r="N61" s="113"/>
      <c r="O61" s="113"/>
    </row>
    <row r="62" spans="1:15" s="46" customFormat="1">
      <c r="A62" s="45"/>
      <c r="D62" s="113"/>
      <c r="E62" s="113"/>
      <c r="F62" s="113"/>
      <c r="G62" s="113"/>
      <c r="H62" s="113"/>
      <c r="I62" s="114"/>
      <c r="J62" s="113"/>
      <c r="K62" s="113"/>
      <c r="L62" s="113"/>
      <c r="M62" s="113"/>
      <c r="N62" s="113"/>
      <c r="O62" s="113"/>
    </row>
    <row r="63" spans="1:15" s="46" customFormat="1">
      <c r="A63" s="45"/>
      <c r="I63" s="69"/>
    </row>
  </sheetData>
  <mergeCells count="20">
    <mergeCell ref="A9:A12"/>
    <mergeCell ref="A13:A16"/>
    <mergeCell ref="B1:J1"/>
    <mergeCell ref="A3:K3"/>
    <mergeCell ref="A4:K4"/>
    <mergeCell ref="A6:A7"/>
    <mergeCell ref="B6:B7"/>
    <mergeCell ref="C6:C7"/>
    <mergeCell ref="D6:O6"/>
    <mergeCell ref="A49:A52"/>
    <mergeCell ref="A57:A60"/>
    <mergeCell ref="A53:A56"/>
    <mergeCell ref="A17:A20"/>
    <mergeCell ref="A21:A24"/>
    <mergeCell ref="A25:A28"/>
    <mergeCell ref="A29:A32"/>
    <mergeCell ref="A33:A36"/>
    <mergeCell ref="A37:A40"/>
    <mergeCell ref="A45:A48"/>
    <mergeCell ref="A41:A44"/>
  </mergeCells>
  <phoneticPr fontId="0" type="noConversion"/>
  <pageMargins left="0.7" right="0.7" top="0.75" bottom="0.75" header="0.3" footer="0.3"/>
  <pageSetup paperSize="9" scale="76" orientation="landscape" horizontalDpi="180" verticalDpi="180" r:id="rId1"/>
  <rowBreaks count="2" manualBreakCount="2">
    <brk id="20" max="14" man="1"/>
    <brk id="4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160"/>
  <sheetViews>
    <sheetView view="pageBreakPreview" zoomScaleNormal="70" zoomScaleSheetLayoutView="100" workbookViewId="0">
      <selection activeCell="N138" sqref="N138:N139"/>
    </sheetView>
  </sheetViews>
  <sheetFormatPr defaultRowHeight="12"/>
  <cols>
    <col min="1" max="1" width="4.85546875" style="1" customWidth="1"/>
    <col min="2" max="2" width="40.140625" style="1" customWidth="1"/>
    <col min="3" max="3" width="19.140625" style="54" customWidth="1"/>
    <col min="4" max="7" width="9.140625" style="1"/>
    <col min="8" max="8" width="9.140625" style="67"/>
    <col min="9" max="14" width="9.140625" style="1"/>
    <col min="15" max="15" width="18.140625" style="1" customWidth="1"/>
    <col min="16" max="16384" width="9.140625" style="1"/>
  </cols>
  <sheetData>
    <row r="1" spans="1:16">
      <c r="A1" s="45"/>
      <c r="B1" s="187" t="s">
        <v>262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>
      <c r="A2" s="47"/>
      <c r="B2" s="46"/>
      <c r="C2" s="49"/>
      <c r="D2" s="46"/>
      <c r="E2" s="46"/>
      <c r="F2" s="46"/>
      <c r="G2" s="46"/>
      <c r="H2" s="69"/>
      <c r="I2" s="46"/>
      <c r="J2" s="46"/>
      <c r="K2" s="46"/>
      <c r="L2" s="46"/>
      <c r="M2" s="46"/>
      <c r="N2" s="46"/>
      <c r="O2" s="46"/>
      <c r="P2" s="46"/>
    </row>
    <row r="3" spans="1:16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24.75" customHeight="1">
      <c r="A4" s="185" t="s">
        <v>293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</row>
    <row r="5" spans="1:16" ht="13.5">
      <c r="A5" s="48"/>
      <c r="B5" s="46"/>
      <c r="C5" s="49"/>
      <c r="D5" s="46"/>
      <c r="E5" s="46"/>
      <c r="F5" s="46"/>
      <c r="G5" s="46"/>
      <c r="H5" s="69"/>
      <c r="I5" s="46"/>
      <c r="J5" s="46"/>
      <c r="K5" s="46"/>
      <c r="L5" s="46"/>
      <c r="M5" s="46"/>
      <c r="N5" s="46"/>
      <c r="O5" s="46"/>
    </row>
    <row r="6" spans="1:16" ht="76.5" customHeight="1">
      <c r="A6" s="151" t="s">
        <v>128</v>
      </c>
      <c r="B6" s="151" t="s">
        <v>180</v>
      </c>
      <c r="C6" s="159" t="s">
        <v>129</v>
      </c>
      <c r="D6" s="189" t="s">
        <v>130</v>
      </c>
      <c r="E6" s="190"/>
      <c r="F6" s="190"/>
      <c r="G6" s="190"/>
      <c r="H6" s="190"/>
      <c r="I6" s="190"/>
      <c r="J6" s="190"/>
      <c r="K6" s="190"/>
      <c r="L6" s="190"/>
      <c r="M6" s="190"/>
      <c r="N6" s="191"/>
      <c r="O6" s="4" t="s">
        <v>181</v>
      </c>
    </row>
    <row r="7" spans="1:16">
      <c r="A7" s="151"/>
      <c r="B7" s="151"/>
      <c r="C7" s="159"/>
      <c r="D7" s="4">
        <v>2014</v>
      </c>
      <c r="E7" s="4">
        <v>2015</v>
      </c>
      <c r="F7" s="4">
        <v>2016</v>
      </c>
      <c r="G7" s="4">
        <v>2017</v>
      </c>
      <c r="H7" s="68">
        <v>2018</v>
      </c>
      <c r="I7" s="4">
        <v>2019</v>
      </c>
      <c r="J7" s="4">
        <v>2020</v>
      </c>
      <c r="K7" s="104">
        <v>2021</v>
      </c>
      <c r="L7" s="119">
        <v>2022</v>
      </c>
      <c r="M7" s="119">
        <v>2023</v>
      </c>
      <c r="N7" s="119">
        <v>2024</v>
      </c>
      <c r="O7" s="4"/>
    </row>
    <row r="8" spans="1:16">
      <c r="A8" s="4">
        <v>1</v>
      </c>
      <c r="B8" s="4">
        <v>2</v>
      </c>
      <c r="C8" s="105">
        <v>3</v>
      </c>
      <c r="D8" s="4">
        <v>4</v>
      </c>
      <c r="E8" s="4">
        <v>5</v>
      </c>
      <c r="F8" s="4">
        <v>6</v>
      </c>
      <c r="G8" s="4">
        <v>7</v>
      </c>
      <c r="H8" s="68">
        <v>8</v>
      </c>
      <c r="I8" s="4">
        <v>9</v>
      </c>
      <c r="J8" s="4">
        <v>10</v>
      </c>
      <c r="K8" s="104">
        <v>11</v>
      </c>
      <c r="L8" s="119">
        <v>12</v>
      </c>
      <c r="M8" s="119">
        <v>13</v>
      </c>
      <c r="N8" s="119">
        <v>14</v>
      </c>
      <c r="O8" s="4">
        <v>15</v>
      </c>
    </row>
    <row r="9" spans="1:16">
      <c r="A9" s="151">
        <v>1</v>
      </c>
      <c r="B9" s="37" t="s">
        <v>131</v>
      </c>
      <c r="C9" s="159" t="s">
        <v>133</v>
      </c>
      <c r="D9" s="157">
        <v>0.5</v>
      </c>
      <c r="E9" s="157" t="s">
        <v>18</v>
      </c>
      <c r="F9" s="157" t="s">
        <v>18</v>
      </c>
      <c r="G9" s="157" t="s">
        <v>18</v>
      </c>
      <c r="H9" s="168">
        <f>H11</f>
        <v>0</v>
      </c>
      <c r="I9" s="157">
        <f>I11</f>
        <v>0</v>
      </c>
      <c r="J9" s="157">
        <f>J11</f>
        <v>0</v>
      </c>
      <c r="K9" s="157" t="s">
        <v>18</v>
      </c>
      <c r="L9" s="157">
        <f>L11</f>
        <v>0</v>
      </c>
      <c r="M9" s="157" t="s">
        <v>18</v>
      </c>
      <c r="N9" s="157" t="s">
        <v>18</v>
      </c>
      <c r="O9" s="151"/>
    </row>
    <row r="10" spans="1:16" ht="36">
      <c r="A10" s="151"/>
      <c r="B10" s="37" t="s">
        <v>132</v>
      </c>
      <c r="C10" s="159"/>
      <c r="D10" s="157"/>
      <c r="E10" s="157"/>
      <c r="F10" s="157"/>
      <c r="G10" s="157"/>
      <c r="H10" s="168"/>
      <c r="I10" s="157"/>
      <c r="J10" s="157"/>
      <c r="K10" s="157"/>
      <c r="L10" s="157"/>
      <c r="M10" s="157"/>
      <c r="N10" s="157"/>
      <c r="O10" s="151"/>
    </row>
    <row r="11" spans="1:16" s="83" customFormat="1">
      <c r="A11" s="151">
        <v>2</v>
      </c>
      <c r="B11" s="82" t="s">
        <v>17</v>
      </c>
      <c r="C11" s="159" t="s">
        <v>134</v>
      </c>
      <c r="D11" s="157">
        <v>0.5</v>
      </c>
      <c r="E11" s="157" t="s">
        <v>18</v>
      </c>
      <c r="F11" s="157" t="s">
        <v>18</v>
      </c>
      <c r="G11" s="157" t="s">
        <v>18</v>
      </c>
      <c r="H11" s="168">
        <f>H13</f>
        <v>0</v>
      </c>
      <c r="I11" s="157">
        <f>I13</f>
        <v>0</v>
      </c>
      <c r="J11" s="157">
        <f>J13</f>
        <v>0</v>
      </c>
      <c r="K11" s="157" t="s">
        <v>18</v>
      </c>
      <c r="L11" s="157">
        <f>L13</f>
        <v>0</v>
      </c>
      <c r="M11" s="157" t="s">
        <v>18</v>
      </c>
      <c r="N11" s="157" t="s">
        <v>18</v>
      </c>
      <c r="O11" s="151"/>
    </row>
    <row r="12" spans="1:16" ht="48">
      <c r="A12" s="151"/>
      <c r="B12" s="99" t="s">
        <v>299</v>
      </c>
      <c r="C12" s="159"/>
      <c r="D12" s="157"/>
      <c r="E12" s="157"/>
      <c r="F12" s="157"/>
      <c r="G12" s="157"/>
      <c r="H12" s="168"/>
      <c r="I12" s="157"/>
      <c r="J12" s="157"/>
      <c r="K12" s="157"/>
      <c r="L12" s="157"/>
      <c r="M12" s="157"/>
      <c r="N12" s="157"/>
      <c r="O12" s="151"/>
    </row>
    <row r="13" spans="1:16">
      <c r="A13" s="151">
        <v>3</v>
      </c>
      <c r="B13" s="42" t="s">
        <v>135</v>
      </c>
      <c r="C13" s="40" t="s">
        <v>136</v>
      </c>
      <c r="D13" s="156">
        <v>0.5</v>
      </c>
      <c r="E13" s="156" t="s">
        <v>18</v>
      </c>
      <c r="F13" s="156" t="s">
        <v>18</v>
      </c>
      <c r="G13" s="156">
        <v>0.5</v>
      </c>
      <c r="H13" s="158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5"/>
    </row>
    <row r="14" spans="1:16" ht="60" customHeight="1">
      <c r="A14" s="151"/>
      <c r="B14" s="37" t="s">
        <v>20</v>
      </c>
      <c r="C14" s="40" t="s">
        <v>137</v>
      </c>
      <c r="D14" s="156"/>
      <c r="E14" s="156"/>
      <c r="F14" s="156"/>
      <c r="G14" s="156"/>
      <c r="H14" s="158"/>
      <c r="I14" s="156"/>
      <c r="J14" s="156"/>
      <c r="K14" s="156"/>
      <c r="L14" s="156"/>
      <c r="M14" s="156"/>
      <c r="N14" s="156"/>
      <c r="O14" s="155"/>
    </row>
    <row r="15" spans="1:16">
      <c r="A15" s="151">
        <v>4</v>
      </c>
      <c r="B15" s="37" t="s">
        <v>138</v>
      </c>
      <c r="C15" s="159" t="s">
        <v>133</v>
      </c>
      <c r="D15" s="157">
        <v>9</v>
      </c>
      <c r="E15" s="157">
        <v>3</v>
      </c>
      <c r="F15" s="157">
        <v>9</v>
      </c>
      <c r="G15" s="157">
        <v>9</v>
      </c>
      <c r="H15" s="168">
        <v>6.9</v>
      </c>
      <c r="I15" s="157">
        <f t="shared" ref="I15:N15" si="0">I18</f>
        <v>2.4</v>
      </c>
      <c r="J15" s="157">
        <f t="shared" si="0"/>
        <v>2</v>
      </c>
      <c r="K15" s="157">
        <f t="shared" si="0"/>
        <v>0</v>
      </c>
      <c r="L15" s="157">
        <f t="shared" si="0"/>
        <v>0</v>
      </c>
      <c r="M15" s="157">
        <f t="shared" si="0"/>
        <v>0</v>
      </c>
      <c r="N15" s="157">
        <f t="shared" si="0"/>
        <v>0</v>
      </c>
      <c r="O15" s="155"/>
    </row>
    <row r="16" spans="1:16" ht="24">
      <c r="A16" s="151"/>
      <c r="B16" s="37" t="s">
        <v>139</v>
      </c>
      <c r="C16" s="159"/>
      <c r="D16" s="157"/>
      <c r="E16" s="157"/>
      <c r="F16" s="157"/>
      <c r="G16" s="157"/>
      <c r="H16" s="168"/>
      <c r="I16" s="157"/>
      <c r="J16" s="157"/>
      <c r="K16" s="157"/>
      <c r="L16" s="157"/>
      <c r="M16" s="157"/>
      <c r="N16" s="157"/>
      <c r="O16" s="155"/>
    </row>
    <row r="17" spans="1:15">
      <c r="A17" s="151"/>
      <c r="B17" s="41"/>
      <c r="C17" s="159"/>
      <c r="D17" s="157"/>
      <c r="E17" s="157"/>
      <c r="F17" s="157"/>
      <c r="G17" s="157"/>
      <c r="H17" s="168"/>
      <c r="I17" s="157"/>
      <c r="J17" s="157"/>
      <c r="K17" s="157"/>
      <c r="L17" s="157"/>
      <c r="M17" s="157"/>
      <c r="N17" s="157"/>
      <c r="O17" s="155"/>
    </row>
    <row r="18" spans="1:15" s="83" customFormat="1">
      <c r="A18" s="151">
        <v>5</v>
      </c>
      <c r="B18" s="82" t="s">
        <v>22</v>
      </c>
      <c r="C18" s="159" t="s">
        <v>134</v>
      </c>
      <c r="D18" s="157">
        <v>9</v>
      </c>
      <c r="E18" s="157">
        <v>3</v>
      </c>
      <c r="F18" s="157">
        <v>9</v>
      </c>
      <c r="G18" s="157">
        <v>9</v>
      </c>
      <c r="H18" s="168">
        <f t="shared" ref="H18:N18" si="1">H20+H22</f>
        <v>6.9</v>
      </c>
      <c r="I18" s="157">
        <f t="shared" si="1"/>
        <v>2.4</v>
      </c>
      <c r="J18" s="157">
        <f t="shared" si="1"/>
        <v>2</v>
      </c>
      <c r="K18" s="157">
        <f t="shared" si="1"/>
        <v>0</v>
      </c>
      <c r="L18" s="157">
        <f t="shared" si="1"/>
        <v>0</v>
      </c>
      <c r="M18" s="157">
        <f t="shared" si="1"/>
        <v>0</v>
      </c>
      <c r="N18" s="157">
        <f t="shared" si="1"/>
        <v>0</v>
      </c>
      <c r="O18" s="155"/>
    </row>
    <row r="19" spans="1:15" ht="38.25" customHeight="1">
      <c r="A19" s="151"/>
      <c r="B19" s="99" t="s">
        <v>300</v>
      </c>
      <c r="C19" s="159"/>
      <c r="D19" s="157"/>
      <c r="E19" s="157"/>
      <c r="F19" s="157"/>
      <c r="G19" s="157"/>
      <c r="H19" s="168"/>
      <c r="I19" s="157"/>
      <c r="J19" s="157"/>
      <c r="K19" s="157"/>
      <c r="L19" s="157"/>
      <c r="M19" s="157"/>
      <c r="N19" s="157"/>
      <c r="O19" s="155"/>
    </row>
    <row r="20" spans="1:15">
      <c r="A20" s="151">
        <v>6</v>
      </c>
      <c r="B20" s="42" t="s">
        <v>135</v>
      </c>
      <c r="C20" s="40" t="s">
        <v>136</v>
      </c>
      <c r="D20" s="156">
        <v>1</v>
      </c>
      <c r="E20" s="156">
        <v>3</v>
      </c>
      <c r="F20" s="156">
        <v>6</v>
      </c>
      <c r="G20" s="156">
        <v>6</v>
      </c>
      <c r="H20" s="158">
        <v>6.9</v>
      </c>
      <c r="I20" s="156">
        <v>2.4</v>
      </c>
      <c r="J20" s="156">
        <v>2</v>
      </c>
      <c r="K20" s="156">
        <v>0</v>
      </c>
      <c r="L20" s="156">
        <v>0</v>
      </c>
      <c r="M20" s="156">
        <v>0</v>
      </c>
      <c r="N20" s="156">
        <v>0</v>
      </c>
      <c r="O20" s="155"/>
    </row>
    <row r="21" spans="1:15">
      <c r="A21" s="151"/>
      <c r="B21" s="37" t="s">
        <v>140</v>
      </c>
      <c r="C21" s="40" t="s">
        <v>137</v>
      </c>
      <c r="D21" s="156"/>
      <c r="E21" s="156"/>
      <c r="F21" s="156"/>
      <c r="G21" s="156"/>
      <c r="H21" s="158"/>
      <c r="I21" s="156"/>
      <c r="J21" s="156"/>
      <c r="K21" s="156"/>
      <c r="L21" s="156"/>
      <c r="M21" s="156"/>
      <c r="N21" s="156"/>
      <c r="O21" s="155"/>
    </row>
    <row r="22" spans="1:15">
      <c r="A22" s="151">
        <v>7</v>
      </c>
      <c r="B22" s="42" t="s">
        <v>141</v>
      </c>
      <c r="C22" s="40" t="s">
        <v>136</v>
      </c>
      <c r="D22" s="156">
        <v>8</v>
      </c>
      <c r="E22" s="156">
        <v>3</v>
      </c>
      <c r="F22" s="156">
        <v>3</v>
      </c>
      <c r="G22" s="156">
        <v>3</v>
      </c>
      <c r="H22" s="158">
        <v>0</v>
      </c>
      <c r="I22" s="156">
        <v>0</v>
      </c>
      <c r="J22" s="156">
        <v>0</v>
      </c>
      <c r="K22" s="156">
        <v>0</v>
      </c>
      <c r="L22" s="156">
        <v>0</v>
      </c>
      <c r="M22" s="156">
        <v>0</v>
      </c>
      <c r="N22" s="156">
        <v>0</v>
      </c>
      <c r="O22" s="155"/>
    </row>
    <row r="23" spans="1:15" ht="24">
      <c r="A23" s="151"/>
      <c r="B23" s="37" t="s">
        <v>142</v>
      </c>
      <c r="C23" s="40" t="s">
        <v>137</v>
      </c>
      <c r="D23" s="156"/>
      <c r="E23" s="156"/>
      <c r="F23" s="156"/>
      <c r="G23" s="156"/>
      <c r="H23" s="158"/>
      <c r="I23" s="156"/>
      <c r="J23" s="156"/>
      <c r="K23" s="156"/>
      <c r="L23" s="156"/>
      <c r="M23" s="156"/>
      <c r="N23" s="156"/>
      <c r="O23" s="155"/>
    </row>
    <row r="24" spans="1:15">
      <c r="A24" s="151">
        <v>8</v>
      </c>
      <c r="B24" s="37" t="s">
        <v>143</v>
      </c>
      <c r="C24" s="159" t="s">
        <v>133</v>
      </c>
      <c r="D24" s="157">
        <v>754.2</v>
      </c>
      <c r="E24" s="157">
        <v>229</v>
      </c>
      <c r="F24" s="157">
        <v>304.2</v>
      </c>
      <c r="G24" s="157">
        <v>304.2</v>
      </c>
      <c r="H24" s="168">
        <f t="shared" ref="H24:K24" si="2">H26</f>
        <v>304.2</v>
      </c>
      <c r="I24" s="157">
        <f t="shared" si="2"/>
        <v>470</v>
      </c>
      <c r="J24" s="157">
        <f t="shared" si="2"/>
        <v>552.5</v>
      </c>
      <c r="K24" s="157">
        <f t="shared" si="2"/>
        <v>0</v>
      </c>
      <c r="L24" s="157">
        <f t="shared" ref="L24:M24" si="3">L26</f>
        <v>0</v>
      </c>
      <c r="M24" s="157">
        <f t="shared" si="3"/>
        <v>0</v>
      </c>
      <c r="N24" s="157">
        <f t="shared" ref="N24" si="4">N26</f>
        <v>0</v>
      </c>
      <c r="O24" s="155"/>
    </row>
    <row r="25" spans="1:15" ht="24">
      <c r="A25" s="151"/>
      <c r="B25" s="37" t="s">
        <v>144</v>
      </c>
      <c r="C25" s="159"/>
      <c r="D25" s="157"/>
      <c r="E25" s="157"/>
      <c r="F25" s="157"/>
      <c r="G25" s="157"/>
      <c r="H25" s="168"/>
      <c r="I25" s="157"/>
      <c r="J25" s="157"/>
      <c r="K25" s="157"/>
      <c r="L25" s="157"/>
      <c r="M25" s="157"/>
      <c r="N25" s="157"/>
      <c r="O25" s="155"/>
    </row>
    <row r="26" spans="1:15" s="83" customFormat="1">
      <c r="A26" s="151">
        <v>9</v>
      </c>
      <c r="B26" s="82" t="s">
        <v>26</v>
      </c>
      <c r="C26" s="159" t="s">
        <v>134</v>
      </c>
      <c r="D26" s="157">
        <v>754.2</v>
      </c>
      <c r="E26" s="157">
        <v>229</v>
      </c>
      <c r="F26" s="157">
        <v>304.2</v>
      </c>
      <c r="G26" s="157">
        <v>304.2</v>
      </c>
      <c r="H26" s="168">
        <f>H28+H30+H32+H34+H36</f>
        <v>304.2</v>
      </c>
      <c r="I26" s="157">
        <f>I28+I30+I32+I34+I36</f>
        <v>470</v>
      </c>
      <c r="J26" s="157">
        <f>J28+J30+J32+J34+J36</f>
        <v>552.5</v>
      </c>
      <c r="K26" s="157">
        <f>K28</f>
        <v>0</v>
      </c>
      <c r="L26" s="157">
        <f>L28+L30+L32+L34+L36</f>
        <v>0</v>
      </c>
      <c r="M26" s="157">
        <f>M28</f>
        <v>0</v>
      </c>
      <c r="N26" s="157">
        <f>N28</f>
        <v>0</v>
      </c>
      <c r="O26" s="186"/>
    </row>
    <row r="27" spans="1:15" ht="36">
      <c r="A27" s="151"/>
      <c r="B27" s="99" t="s">
        <v>301</v>
      </c>
      <c r="C27" s="159"/>
      <c r="D27" s="157"/>
      <c r="E27" s="157"/>
      <c r="F27" s="157"/>
      <c r="G27" s="157"/>
      <c r="H27" s="168"/>
      <c r="I27" s="157"/>
      <c r="J27" s="157"/>
      <c r="K27" s="157"/>
      <c r="L27" s="157"/>
      <c r="M27" s="157"/>
      <c r="N27" s="157"/>
      <c r="O27" s="186"/>
    </row>
    <row r="28" spans="1:15">
      <c r="A28" s="151">
        <v>10</v>
      </c>
      <c r="B28" s="42" t="s">
        <v>135</v>
      </c>
      <c r="C28" s="40" t="s">
        <v>136</v>
      </c>
      <c r="D28" s="156">
        <v>85</v>
      </c>
      <c r="E28" s="156">
        <v>229</v>
      </c>
      <c r="F28" s="156">
        <v>304.2</v>
      </c>
      <c r="G28" s="156">
        <v>304.2</v>
      </c>
      <c r="H28" s="158">
        <v>304.2</v>
      </c>
      <c r="I28" s="156">
        <v>470</v>
      </c>
      <c r="J28" s="156">
        <v>552.5</v>
      </c>
      <c r="K28" s="156"/>
      <c r="L28" s="156"/>
      <c r="M28" s="156"/>
      <c r="N28" s="156"/>
      <c r="O28" s="151"/>
    </row>
    <row r="29" spans="1:15" ht="36">
      <c r="A29" s="151"/>
      <c r="B29" s="37" t="s">
        <v>27</v>
      </c>
      <c r="C29" s="40" t="s">
        <v>137</v>
      </c>
      <c r="D29" s="156"/>
      <c r="E29" s="156"/>
      <c r="F29" s="156"/>
      <c r="G29" s="156"/>
      <c r="H29" s="158"/>
      <c r="I29" s="156"/>
      <c r="J29" s="156"/>
      <c r="K29" s="156"/>
      <c r="L29" s="156"/>
      <c r="M29" s="156"/>
      <c r="N29" s="156"/>
      <c r="O29" s="151"/>
    </row>
    <row r="30" spans="1:15">
      <c r="A30" s="151">
        <v>11</v>
      </c>
      <c r="B30" s="42" t="s">
        <v>141</v>
      </c>
      <c r="C30" s="40" t="s">
        <v>136</v>
      </c>
      <c r="D30" s="156">
        <v>524.20000000000005</v>
      </c>
      <c r="E30" s="156"/>
      <c r="F30" s="156"/>
      <c r="G30" s="156"/>
      <c r="H30" s="158"/>
      <c r="I30" s="156"/>
      <c r="J30" s="156"/>
      <c r="K30" s="156"/>
      <c r="L30" s="156"/>
      <c r="M30" s="156"/>
      <c r="N30" s="156"/>
      <c r="O30" s="155"/>
    </row>
    <row r="31" spans="1:15" ht="24">
      <c r="A31" s="151"/>
      <c r="B31" s="37" t="s">
        <v>29</v>
      </c>
      <c r="C31" s="40" t="s">
        <v>137</v>
      </c>
      <c r="D31" s="156"/>
      <c r="E31" s="156"/>
      <c r="F31" s="156"/>
      <c r="G31" s="156"/>
      <c r="H31" s="158"/>
      <c r="I31" s="156"/>
      <c r="J31" s="156"/>
      <c r="K31" s="156"/>
      <c r="L31" s="156"/>
      <c r="M31" s="156"/>
      <c r="N31" s="156"/>
      <c r="O31" s="155"/>
    </row>
    <row r="32" spans="1:15">
      <c r="A32" s="151">
        <v>12</v>
      </c>
      <c r="B32" s="42" t="s">
        <v>145</v>
      </c>
      <c r="C32" s="40" t="s">
        <v>136</v>
      </c>
      <c r="D32" s="156">
        <v>130</v>
      </c>
      <c r="E32" s="156"/>
      <c r="F32" s="156"/>
      <c r="G32" s="156"/>
      <c r="H32" s="158"/>
      <c r="I32" s="156"/>
      <c r="J32" s="156"/>
      <c r="K32" s="156"/>
      <c r="L32" s="156"/>
      <c r="M32" s="156"/>
      <c r="N32" s="156"/>
      <c r="O32" s="155"/>
    </row>
    <row r="33" spans="1:15" ht="36">
      <c r="A33" s="151"/>
      <c r="B33" s="37" t="s">
        <v>30</v>
      </c>
      <c r="C33" s="40" t="s">
        <v>137</v>
      </c>
      <c r="D33" s="156"/>
      <c r="E33" s="156"/>
      <c r="F33" s="156"/>
      <c r="G33" s="156"/>
      <c r="H33" s="158"/>
      <c r="I33" s="156"/>
      <c r="J33" s="156"/>
      <c r="K33" s="156"/>
      <c r="L33" s="156"/>
      <c r="M33" s="156"/>
      <c r="N33" s="156"/>
      <c r="O33" s="155"/>
    </row>
    <row r="34" spans="1:15">
      <c r="A34" s="151">
        <v>13</v>
      </c>
      <c r="B34" s="42" t="s">
        <v>146</v>
      </c>
      <c r="C34" s="40" t="s">
        <v>136</v>
      </c>
      <c r="D34" s="156">
        <v>15</v>
      </c>
      <c r="E34" s="156"/>
      <c r="F34" s="156"/>
      <c r="G34" s="156"/>
      <c r="H34" s="158"/>
      <c r="I34" s="156"/>
      <c r="J34" s="156"/>
      <c r="K34" s="156"/>
      <c r="L34" s="156"/>
      <c r="M34" s="156"/>
      <c r="N34" s="156"/>
      <c r="O34" s="155"/>
    </row>
    <row r="35" spans="1:15" ht="24">
      <c r="A35" s="151"/>
      <c r="B35" s="37" t="s">
        <v>147</v>
      </c>
      <c r="C35" s="40" t="s">
        <v>137</v>
      </c>
      <c r="D35" s="156"/>
      <c r="E35" s="156"/>
      <c r="F35" s="156"/>
      <c r="G35" s="156"/>
      <c r="H35" s="158"/>
      <c r="I35" s="156"/>
      <c r="J35" s="156"/>
      <c r="K35" s="156"/>
      <c r="L35" s="156"/>
      <c r="M35" s="156"/>
      <c r="N35" s="156"/>
      <c r="O35" s="155"/>
    </row>
    <row r="36" spans="1:15">
      <c r="A36" s="151">
        <v>14</v>
      </c>
      <c r="B36" s="37" t="s">
        <v>148</v>
      </c>
      <c r="C36" s="159" t="s">
        <v>133</v>
      </c>
      <c r="D36" s="157">
        <f>D38</f>
        <v>127.4</v>
      </c>
      <c r="E36" s="157"/>
      <c r="F36" s="157"/>
      <c r="G36" s="157"/>
      <c r="H36" s="168"/>
      <c r="I36" s="157"/>
      <c r="J36" s="156"/>
      <c r="K36" s="157"/>
      <c r="L36" s="156"/>
      <c r="M36" s="157"/>
      <c r="N36" s="157"/>
      <c r="O36" s="155"/>
    </row>
    <row r="37" spans="1:15" ht="36">
      <c r="A37" s="151"/>
      <c r="B37" s="37" t="s">
        <v>149</v>
      </c>
      <c r="C37" s="159"/>
      <c r="D37" s="157"/>
      <c r="E37" s="157"/>
      <c r="F37" s="157"/>
      <c r="G37" s="157"/>
      <c r="H37" s="168"/>
      <c r="I37" s="157"/>
      <c r="J37" s="156"/>
      <c r="K37" s="157"/>
      <c r="L37" s="156"/>
      <c r="M37" s="157"/>
      <c r="N37" s="157"/>
      <c r="O37" s="155"/>
    </row>
    <row r="38" spans="1:15" s="83" customFormat="1">
      <c r="A38" s="151">
        <v>15</v>
      </c>
      <c r="B38" s="82" t="s">
        <v>120</v>
      </c>
      <c r="C38" s="159" t="s">
        <v>134</v>
      </c>
      <c r="D38" s="157">
        <f>D40+D42+D44</f>
        <v>127.4</v>
      </c>
      <c r="E38" s="157"/>
      <c r="F38" s="157"/>
      <c r="G38" s="157"/>
      <c r="H38" s="168"/>
      <c r="I38" s="157"/>
      <c r="J38" s="156"/>
      <c r="K38" s="157"/>
      <c r="L38" s="156"/>
      <c r="M38" s="157"/>
      <c r="N38" s="157"/>
      <c r="O38" s="155"/>
    </row>
    <row r="39" spans="1:15" ht="48">
      <c r="A39" s="151"/>
      <c r="B39" s="37" t="s">
        <v>35</v>
      </c>
      <c r="C39" s="159"/>
      <c r="D39" s="157"/>
      <c r="E39" s="157"/>
      <c r="F39" s="157"/>
      <c r="G39" s="157"/>
      <c r="H39" s="168"/>
      <c r="I39" s="157"/>
      <c r="J39" s="156"/>
      <c r="K39" s="157"/>
      <c r="L39" s="156"/>
      <c r="M39" s="157"/>
      <c r="N39" s="157"/>
      <c r="O39" s="155"/>
    </row>
    <row r="40" spans="1:15">
      <c r="A40" s="151">
        <v>16</v>
      </c>
      <c r="B40" s="42" t="s">
        <v>135</v>
      </c>
      <c r="C40" s="40" t="s">
        <v>136</v>
      </c>
      <c r="D40" s="156">
        <v>31.2</v>
      </c>
      <c r="E40" s="156"/>
      <c r="F40" s="156"/>
      <c r="G40" s="156"/>
      <c r="H40" s="158"/>
      <c r="I40" s="156"/>
      <c r="J40" s="156"/>
      <c r="K40" s="156"/>
      <c r="L40" s="156"/>
      <c r="M40" s="156"/>
      <c r="N40" s="156"/>
      <c r="O40" s="155"/>
    </row>
    <row r="41" spans="1:15">
      <c r="A41" s="151"/>
      <c r="B41" s="37" t="s">
        <v>37</v>
      </c>
      <c r="C41" s="40" t="s">
        <v>137</v>
      </c>
      <c r="D41" s="156"/>
      <c r="E41" s="156"/>
      <c r="F41" s="156"/>
      <c r="G41" s="156"/>
      <c r="H41" s="158"/>
      <c r="I41" s="156"/>
      <c r="J41" s="156"/>
      <c r="K41" s="156"/>
      <c r="L41" s="156"/>
      <c r="M41" s="156"/>
      <c r="N41" s="156"/>
      <c r="O41" s="155"/>
    </row>
    <row r="42" spans="1:15">
      <c r="A42" s="151">
        <v>17</v>
      </c>
      <c r="B42" s="42" t="s">
        <v>141</v>
      </c>
      <c r="C42" s="40" t="s">
        <v>136</v>
      </c>
      <c r="D42" s="156">
        <v>26.2</v>
      </c>
      <c r="E42" s="156"/>
      <c r="F42" s="156"/>
      <c r="G42" s="156"/>
      <c r="H42" s="158"/>
      <c r="I42" s="156"/>
      <c r="J42" s="156"/>
      <c r="K42" s="156"/>
      <c r="L42" s="156"/>
      <c r="M42" s="156"/>
      <c r="N42" s="156"/>
      <c r="O42" s="155"/>
    </row>
    <row r="43" spans="1:15">
      <c r="A43" s="151"/>
      <c r="B43" s="37" t="s">
        <v>38</v>
      </c>
      <c r="C43" s="40" t="s">
        <v>137</v>
      </c>
      <c r="D43" s="156"/>
      <c r="E43" s="156"/>
      <c r="F43" s="156"/>
      <c r="G43" s="156"/>
      <c r="H43" s="158"/>
      <c r="I43" s="156"/>
      <c r="J43" s="156"/>
      <c r="K43" s="156"/>
      <c r="L43" s="156"/>
      <c r="M43" s="156"/>
      <c r="N43" s="156"/>
      <c r="O43" s="155"/>
    </row>
    <row r="44" spans="1:15">
      <c r="A44" s="151"/>
      <c r="B44" s="42" t="s">
        <v>145</v>
      </c>
      <c r="C44" s="40" t="s">
        <v>136</v>
      </c>
      <c r="D44" s="156">
        <v>70</v>
      </c>
      <c r="E44" s="156"/>
      <c r="F44" s="156"/>
      <c r="G44" s="156"/>
      <c r="H44" s="158"/>
      <c r="I44" s="156"/>
      <c r="J44" s="156"/>
      <c r="K44" s="156"/>
      <c r="L44" s="156"/>
      <c r="M44" s="156"/>
      <c r="N44" s="156"/>
      <c r="O44" s="155"/>
    </row>
    <row r="45" spans="1:15" ht="24">
      <c r="A45" s="151"/>
      <c r="B45" s="37" t="s">
        <v>40</v>
      </c>
      <c r="C45" s="40" t="s">
        <v>137</v>
      </c>
      <c r="D45" s="156"/>
      <c r="E45" s="156"/>
      <c r="F45" s="156"/>
      <c r="G45" s="156"/>
      <c r="H45" s="158"/>
      <c r="I45" s="156"/>
      <c r="J45" s="156"/>
      <c r="K45" s="156"/>
      <c r="L45" s="156"/>
      <c r="M45" s="156"/>
      <c r="N45" s="156"/>
      <c r="O45" s="155"/>
    </row>
    <row r="46" spans="1:15">
      <c r="A46" s="151">
        <v>18</v>
      </c>
      <c r="B46" s="37" t="s">
        <v>150</v>
      </c>
      <c r="C46" s="159" t="s">
        <v>133</v>
      </c>
      <c r="D46" s="157">
        <v>167</v>
      </c>
      <c r="E46" s="157">
        <v>358</v>
      </c>
      <c r="F46" s="157">
        <v>390.9</v>
      </c>
      <c r="G46" s="157">
        <v>1384.9</v>
      </c>
      <c r="H46" s="168">
        <f>H50+H52+H54+H56+H58+H60+H68+H73+H74+H77+H81+H85+H88</f>
        <v>977.9</v>
      </c>
      <c r="I46" s="157">
        <f t="shared" ref="I46:N46" si="5">I48</f>
        <v>2983.4</v>
      </c>
      <c r="J46" s="157">
        <f t="shared" si="5"/>
        <v>1550.6</v>
      </c>
      <c r="K46" s="157">
        <f t="shared" si="5"/>
        <v>1440.6</v>
      </c>
      <c r="L46" s="157">
        <f t="shared" si="5"/>
        <v>1440.6</v>
      </c>
      <c r="M46" s="157">
        <f t="shared" si="5"/>
        <v>197.1</v>
      </c>
      <c r="N46" s="157">
        <f t="shared" si="5"/>
        <v>197.1</v>
      </c>
      <c r="O46" s="155"/>
    </row>
    <row r="47" spans="1:15" ht="24">
      <c r="A47" s="151"/>
      <c r="B47" s="37" t="s">
        <v>151</v>
      </c>
      <c r="C47" s="159"/>
      <c r="D47" s="157"/>
      <c r="E47" s="157"/>
      <c r="F47" s="157"/>
      <c r="G47" s="157"/>
      <c r="H47" s="168"/>
      <c r="I47" s="157"/>
      <c r="J47" s="157"/>
      <c r="K47" s="157"/>
      <c r="L47" s="157"/>
      <c r="M47" s="157"/>
      <c r="N47" s="157"/>
      <c r="O47" s="155"/>
    </row>
    <row r="48" spans="1:15" s="83" customFormat="1">
      <c r="A48" s="151">
        <v>19</v>
      </c>
      <c r="B48" s="82" t="s">
        <v>152</v>
      </c>
      <c r="C48" s="159" t="s">
        <v>134</v>
      </c>
      <c r="D48" s="157">
        <v>167</v>
      </c>
      <c r="E48" s="157">
        <v>358</v>
      </c>
      <c r="F48" s="157">
        <v>390.9</v>
      </c>
      <c r="G48" s="157">
        <v>1384.9</v>
      </c>
      <c r="H48" s="168">
        <f>H50+H52+H54+H56+H58+H60+H68+H73+H74+H77+H81+H85+H88</f>
        <v>977.9</v>
      </c>
      <c r="I48" s="157">
        <f>I50+I52+I54+I56+I58+I60+I66+I68+I73+I74+I77+I81+I85+I88+I91+I94</f>
        <v>2983.4</v>
      </c>
      <c r="J48" s="157">
        <f>J50+J52+J54+J56+J58+J60+J66+J68+J74+J77+J81+J85</f>
        <v>1550.6</v>
      </c>
      <c r="K48" s="157">
        <f>K50+K52+K54+K56+K58+K60+K66+K68+K73+K74+K77+K81+K85+K88</f>
        <v>1440.6</v>
      </c>
      <c r="L48" s="157">
        <f>L50+L52+L54+L56+L58+L60+L66+L68+L74+L77+L81+L85</f>
        <v>1440.6</v>
      </c>
      <c r="M48" s="157">
        <f>M50+M52+M54+M56+M58+M60+M66+M68+M73+M74+M77+M81+M85+M88</f>
        <v>197.1</v>
      </c>
      <c r="N48" s="157">
        <f>N50+N52+N54+N56+N58+N60+N66+N68+N73+N74+N77+N81+N85+N88</f>
        <v>197.1</v>
      </c>
      <c r="O48" s="155"/>
    </row>
    <row r="49" spans="1:15" ht="36">
      <c r="A49" s="151"/>
      <c r="B49" s="99" t="s">
        <v>302</v>
      </c>
      <c r="C49" s="159"/>
      <c r="D49" s="157"/>
      <c r="E49" s="157"/>
      <c r="F49" s="157"/>
      <c r="G49" s="157"/>
      <c r="H49" s="168"/>
      <c r="I49" s="157"/>
      <c r="J49" s="157"/>
      <c r="K49" s="157"/>
      <c r="L49" s="157"/>
      <c r="M49" s="157"/>
      <c r="N49" s="157"/>
      <c r="O49" s="155"/>
    </row>
    <row r="50" spans="1:15">
      <c r="A50" s="151">
        <v>20</v>
      </c>
      <c r="B50" s="42" t="s">
        <v>135</v>
      </c>
      <c r="C50" s="40" t="s">
        <v>136</v>
      </c>
      <c r="D50" s="156">
        <v>64</v>
      </c>
      <c r="E50" s="156">
        <v>172</v>
      </c>
      <c r="F50" s="156">
        <v>147.4</v>
      </c>
      <c r="G50" s="156">
        <v>87.7</v>
      </c>
      <c r="H50" s="158">
        <v>25</v>
      </c>
      <c r="I50" s="156"/>
      <c r="J50" s="156"/>
      <c r="K50" s="156"/>
      <c r="L50" s="156"/>
      <c r="M50" s="156"/>
      <c r="N50" s="156"/>
      <c r="O50" s="155"/>
    </row>
    <row r="51" spans="1:15" ht="36">
      <c r="A51" s="151"/>
      <c r="B51" s="37" t="s">
        <v>43</v>
      </c>
      <c r="C51" s="40" t="s">
        <v>137</v>
      </c>
      <c r="D51" s="156"/>
      <c r="E51" s="156"/>
      <c r="F51" s="156"/>
      <c r="G51" s="156"/>
      <c r="H51" s="158"/>
      <c r="I51" s="156"/>
      <c r="J51" s="156"/>
      <c r="K51" s="156"/>
      <c r="L51" s="156"/>
      <c r="M51" s="156"/>
      <c r="N51" s="156"/>
      <c r="O51" s="155"/>
    </row>
    <row r="52" spans="1:15">
      <c r="A52" s="151">
        <v>21</v>
      </c>
      <c r="B52" s="42" t="s">
        <v>141</v>
      </c>
      <c r="C52" s="40" t="s">
        <v>136</v>
      </c>
      <c r="D52" s="156">
        <v>1.8</v>
      </c>
      <c r="E52" s="156">
        <v>4.2</v>
      </c>
      <c r="F52" s="156">
        <v>5</v>
      </c>
      <c r="G52" s="156">
        <v>11.8</v>
      </c>
      <c r="H52" s="158">
        <v>99.9</v>
      </c>
      <c r="I52" s="156"/>
      <c r="J52" s="156"/>
      <c r="K52" s="156"/>
      <c r="L52" s="156"/>
      <c r="M52" s="156"/>
      <c r="N52" s="156"/>
      <c r="O52" s="155"/>
    </row>
    <row r="53" spans="1:15" ht="36">
      <c r="A53" s="151"/>
      <c r="B53" s="37" t="s">
        <v>153</v>
      </c>
      <c r="C53" s="40" t="s">
        <v>137</v>
      </c>
      <c r="D53" s="156"/>
      <c r="E53" s="156"/>
      <c r="F53" s="156"/>
      <c r="G53" s="156"/>
      <c r="H53" s="158"/>
      <c r="I53" s="156"/>
      <c r="J53" s="156"/>
      <c r="K53" s="156"/>
      <c r="L53" s="156"/>
      <c r="M53" s="156"/>
      <c r="N53" s="156"/>
      <c r="O53" s="155"/>
    </row>
    <row r="54" spans="1:15">
      <c r="A54" s="151">
        <v>22</v>
      </c>
      <c r="B54" s="42" t="s">
        <v>145</v>
      </c>
      <c r="C54" s="40" t="s">
        <v>136</v>
      </c>
      <c r="D54" s="156" t="s">
        <v>18</v>
      </c>
      <c r="E54" s="156">
        <v>4.5</v>
      </c>
      <c r="F54" s="156">
        <v>12.4</v>
      </c>
      <c r="G54" s="156">
        <v>319.60000000000002</v>
      </c>
      <c r="H54" s="158">
        <v>90.6</v>
      </c>
      <c r="I54" s="156">
        <v>29.7</v>
      </c>
      <c r="J54" s="156">
        <v>27</v>
      </c>
      <c r="K54" s="156"/>
      <c r="L54" s="156"/>
      <c r="M54" s="156"/>
      <c r="N54" s="156"/>
      <c r="O54" s="155"/>
    </row>
    <row r="55" spans="1:15">
      <c r="A55" s="151"/>
      <c r="B55" s="37" t="s">
        <v>46</v>
      </c>
      <c r="C55" s="40" t="s">
        <v>137</v>
      </c>
      <c r="D55" s="156"/>
      <c r="E55" s="156"/>
      <c r="F55" s="156"/>
      <c r="G55" s="156"/>
      <c r="H55" s="158"/>
      <c r="I55" s="156"/>
      <c r="J55" s="156"/>
      <c r="K55" s="156"/>
      <c r="L55" s="156"/>
      <c r="M55" s="156"/>
      <c r="N55" s="156"/>
      <c r="O55" s="155"/>
    </row>
    <row r="56" spans="1:15">
      <c r="A56" s="151">
        <v>23</v>
      </c>
      <c r="B56" s="42" t="s">
        <v>146</v>
      </c>
      <c r="C56" s="40" t="s">
        <v>136</v>
      </c>
      <c r="D56" s="156">
        <v>69.099999999999994</v>
      </c>
      <c r="E56" s="156">
        <v>21.5</v>
      </c>
      <c r="F56" s="156">
        <v>21.1</v>
      </c>
      <c r="G56" s="156">
        <v>315.2</v>
      </c>
      <c r="H56" s="158">
        <v>330.9</v>
      </c>
      <c r="I56" s="156">
        <v>141.9</v>
      </c>
      <c r="J56" s="156">
        <v>80.099999999999994</v>
      </c>
      <c r="K56" s="156"/>
      <c r="L56" s="156"/>
      <c r="M56" s="156"/>
      <c r="N56" s="156"/>
      <c r="O56" s="155"/>
    </row>
    <row r="57" spans="1:15" ht="36">
      <c r="A57" s="151"/>
      <c r="B57" s="139" t="s">
        <v>368</v>
      </c>
      <c r="C57" s="40" t="s">
        <v>137</v>
      </c>
      <c r="D57" s="156"/>
      <c r="E57" s="156"/>
      <c r="F57" s="156"/>
      <c r="G57" s="156"/>
      <c r="H57" s="158"/>
      <c r="I57" s="156"/>
      <c r="J57" s="156"/>
      <c r="K57" s="156"/>
      <c r="L57" s="156"/>
      <c r="M57" s="156"/>
      <c r="N57" s="156"/>
      <c r="O57" s="155"/>
    </row>
    <row r="58" spans="1:15">
      <c r="A58" s="151">
        <v>24</v>
      </c>
      <c r="B58" s="139" t="s">
        <v>154</v>
      </c>
      <c r="C58" s="40" t="s">
        <v>136</v>
      </c>
      <c r="D58" s="156">
        <v>26.1</v>
      </c>
      <c r="E58" s="156">
        <v>10.1</v>
      </c>
      <c r="F58" s="156">
        <v>7</v>
      </c>
      <c r="G58" s="156">
        <v>21</v>
      </c>
      <c r="H58" s="158">
        <v>53.4</v>
      </c>
      <c r="I58" s="156"/>
      <c r="J58" s="156"/>
      <c r="K58" s="156"/>
      <c r="L58" s="156"/>
      <c r="M58" s="156"/>
      <c r="N58" s="156"/>
      <c r="O58" s="155"/>
    </row>
    <row r="59" spans="1:15" ht="36">
      <c r="A59" s="151"/>
      <c r="B59" s="96" t="s">
        <v>278</v>
      </c>
      <c r="C59" s="40" t="s">
        <v>137</v>
      </c>
      <c r="D59" s="156"/>
      <c r="E59" s="156"/>
      <c r="F59" s="156"/>
      <c r="G59" s="156"/>
      <c r="H59" s="158"/>
      <c r="I59" s="156"/>
      <c r="J59" s="156"/>
      <c r="K59" s="156"/>
      <c r="L59" s="156"/>
      <c r="M59" s="156"/>
      <c r="N59" s="156"/>
      <c r="O59" s="155"/>
    </row>
    <row r="60" spans="1:15">
      <c r="A60" s="151">
        <v>25</v>
      </c>
      <c r="B60" s="139" t="s">
        <v>155</v>
      </c>
      <c r="C60" s="40" t="s">
        <v>136</v>
      </c>
      <c r="D60" s="156">
        <v>6</v>
      </c>
      <c r="E60" s="156">
        <v>11.5</v>
      </c>
      <c r="F60" s="156">
        <v>10</v>
      </c>
      <c r="G60" s="156"/>
      <c r="H60" s="158">
        <v>25</v>
      </c>
      <c r="I60" s="156"/>
      <c r="J60" s="156"/>
      <c r="K60" s="156"/>
      <c r="L60" s="156"/>
      <c r="M60" s="156"/>
      <c r="N60" s="156"/>
      <c r="O60" s="155"/>
    </row>
    <row r="61" spans="1:15">
      <c r="A61" s="151"/>
      <c r="B61" s="37" t="s">
        <v>49</v>
      </c>
      <c r="C61" s="40" t="s">
        <v>137</v>
      </c>
      <c r="D61" s="156"/>
      <c r="E61" s="156"/>
      <c r="F61" s="156"/>
      <c r="G61" s="156"/>
      <c r="H61" s="158"/>
      <c r="I61" s="156"/>
      <c r="J61" s="156"/>
      <c r="K61" s="156"/>
      <c r="L61" s="156"/>
      <c r="M61" s="156"/>
      <c r="N61" s="156"/>
      <c r="O61" s="155"/>
    </row>
    <row r="62" spans="1:15">
      <c r="A62" s="151"/>
      <c r="B62" s="37"/>
      <c r="C62" s="50"/>
      <c r="D62" s="156"/>
      <c r="E62" s="156"/>
      <c r="F62" s="156"/>
      <c r="G62" s="156"/>
      <c r="H62" s="158"/>
      <c r="I62" s="156"/>
      <c r="J62" s="156"/>
      <c r="K62" s="156"/>
      <c r="L62" s="156"/>
      <c r="M62" s="156"/>
      <c r="N62" s="156"/>
      <c r="O62" s="155"/>
    </row>
    <row r="63" spans="1:15">
      <c r="A63" s="151"/>
      <c r="B63" s="37"/>
      <c r="C63" s="50"/>
      <c r="D63" s="156"/>
      <c r="E63" s="156"/>
      <c r="F63" s="156"/>
      <c r="G63" s="156"/>
      <c r="H63" s="158"/>
      <c r="I63" s="156"/>
      <c r="J63" s="156"/>
      <c r="K63" s="156"/>
      <c r="L63" s="156"/>
      <c r="M63" s="156"/>
      <c r="N63" s="156"/>
      <c r="O63" s="155"/>
    </row>
    <row r="64" spans="1:15">
      <c r="A64" s="141"/>
      <c r="B64" s="142" t="s">
        <v>156</v>
      </c>
      <c r="C64" s="143" t="s">
        <v>136</v>
      </c>
      <c r="D64" s="160"/>
      <c r="E64" s="160">
        <v>10.199999999999999</v>
      </c>
      <c r="F64" s="160"/>
      <c r="G64" s="160"/>
      <c r="H64" s="169"/>
      <c r="I64" s="160"/>
      <c r="J64" s="160"/>
      <c r="K64" s="160"/>
      <c r="L64" s="160"/>
      <c r="M64" s="160"/>
      <c r="N64" s="160"/>
      <c r="O64" s="173"/>
    </row>
    <row r="65" spans="1:15" ht="36">
      <c r="A65" s="163">
        <v>26</v>
      </c>
      <c r="B65" s="142" t="s">
        <v>157</v>
      </c>
      <c r="C65" s="143" t="s">
        <v>137</v>
      </c>
      <c r="D65" s="162"/>
      <c r="E65" s="162"/>
      <c r="F65" s="162"/>
      <c r="G65" s="162"/>
      <c r="H65" s="171"/>
      <c r="I65" s="162"/>
      <c r="J65" s="162"/>
      <c r="K65" s="162"/>
      <c r="L65" s="162"/>
      <c r="M65" s="162"/>
      <c r="N65" s="162"/>
      <c r="O65" s="175"/>
    </row>
    <row r="66" spans="1:15" ht="15" customHeight="1">
      <c r="A66" s="164"/>
      <c r="B66" s="166" t="s">
        <v>370</v>
      </c>
      <c r="C66" s="40" t="s">
        <v>136</v>
      </c>
      <c r="D66" s="160"/>
      <c r="E66" s="160"/>
      <c r="F66" s="160"/>
      <c r="G66" s="160"/>
      <c r="H66" s="169"/>
      <c r="I66" s="160"/>
      <c r="J66" s="160">
        <v>1243.5</v>
      </c>
      <c r="K66" s="160">
        <v>1243.5</v>
      </c>
      <c r="L66" s="160">
        <v>1243.5</v>
      </c>
      <c r="M66" s="160"/>
      <c r="N66" s="160"/>
      <c r="O66" s="173"/>
    </row>
    <row r="67" spans="1:15" ht="48.75" customHeight="1">
      <c r="A67" s="165"/>
      <c r="B67" s="167"/>
      <c r="C67" s="40" t="s">
        <v>137</v>
      </c>
      <c r="D67" s="162"/>
      <c r="E67" s="162"/>
      <c r="F67" s="162"/>
      <c r="G67" s="162"/>
      <c r="H67" s="171"/>
      <c r="I67" s="162"/>
      <c r="J67" s="162"/>
      <c r="K67" s="162"/>
      <c r="L67" s="162"/>
      <c r="M67" s="162"/>
      <c r="N67" s="162"/>
      <c r="O67" s="175"/>
    </row>
    <row r="68" spans="1:15">
      <c r="A68" s="151">
        <v>27</v>
      </c>
      <c r="B68" s="139" t="s">
        <v>158</v>
      </c>
      <c r="C68" s="40" t="s">
        <v>136</v>
      </c>
      <c r="D68" s="160"/>
      <c r="E68" s="160">
        <v>130.5</v>
      </c>
      <c r="F68" s="160"/>
      <c r="G68" s="160"/>
      <c r="H68" s="169">
        <v>58</v>
      </c>
      <c r="I68" s="160"/>
      <c r="J68" s="160"/>
      <c r="K68" s="160"/>
      <c r="L68" s="160"/>
      <c r="M68" s="160"/>
      <c r="N68" s="160"/>
      <c r="O68" s="173"/>
    </row>
    <row r="69" spans="1:15">
      <c r="A69" s="151"/>
      <c r="B69" s="37" t="s">
        <v>59</v>
      </c>
      <c r="C69" s="40" t="s">
        <v>137</v>
      </c>
      <c r="D69" s="161"/>
      <c r="E69" s="161"/>
      <c r="F69" s="161"/>
      <c r="G69" s="161"/>
      <c r="H69" s="170"/>
      <c r="I69" s="161"/>
      <c r="J69" s="161"/>
      <c r="K69" s="161"/>
      <c r="L69" s="161"/>
      <c r="M69" s="161"/>
      <c r="N69" s="161"/>
      <c r="O69" s="174"/>
    </row>
    <row r="70" spans="1:15" ht="0.75" customHeight="1">
      <c r="A70" s="151"/>
      <c r="B70" s="37"/>
      <c r="C70" s="50"/>
      <c r="D70" s="161"/>
      <c r="E70" s="161"/>
      <c r="F70" s="161"/>
      <c r="G70" s="161"/>
      <c r="H70" s="170"/>
      <c r="I70" s="161"/>
      <c r="J70" s="161"/>
      <c r="K70" s="161"/>
      <c r="L70" s="161"/>
      <c r="M70" s="161"/>
      <c r="N70" s="161"/>
      <c r="O70" s="174"/>
    </row>
    <row r="71" spans="1:15" ht="12" hidden="1" customHeight="1">
      <c r="A71" s="151"/>
      <c r="B71" s="37"/>
      <c r="C71" s="50"/>
      <c r="D71" s="161"/>
      <c r="E71" s="161"/>
      <c r="F71" s="161"/>
      <c r="G71" s="161"/>
      <c r="H71" s="170"/>
      <c r="I71" s="161"/>
      <c r="J71" s="161"/>
      <c r="K71" s="161"/>
      <c r="L71" s="161"/>
      <c r="M71" s="161"/>
      <c r="N71" s="161"/>
      <c r="O71" s="174"/>
    </row>
    <row r="72" spans="1:15" ht="12" hidden="1" customHeight="1">
      <c r="A72" s="151"/>
      <c r="B72" s="37"/>
      <c r="C72" s="50"/>
      <c r="D72" s="162"/>
      <c r="E72" s="162"/>
      <c r="F72" s="162"/>
      <c r="G72" s="162"/>
      <c r="H72" s="171"/>
      <c r="I72" s="162"/>
      <c r="J72" s="162"/>
      <c r="K72" s="162"/>
      <c r="L72" s="162"/>
      <c r="M72" s="162"/>
      <c r="N72" s="162"/>
      <c r="O72" s="175"/>
    </row>
    <row r="73" spans="1:15">
      <c r="A73" s="124"/>
      <c r="B73" s="37" t="s">
        <v>269</v>
      </c>
      <c r="C73" s="40" t="s">
        <v>137</v>
      </c>
      <c r="D73" s="109"/>
      <c r="E73" s="109"/>
      <c r="F73" s="109"/>
      <c r="G73" s="109"/>
      <c r="H73" s="110">
        <v>37</v>
      </c>
      <c r="I73" s="109"/>
      <c r="J73" s="109"/>
      <c r="K73" s="109"/>
      <c r="L73" s="109"/>
      <c r="M73" s="109"/>
      <c r="N73" s="109"/>
      <c r="O73" s="37"/>
    </row>
    <row r="74" spans="1:15">
      <c r="A74" s="151">
        <v>28</v>
      </c>
      <c r="B74" s="37" t="s">
        <v>159</v>
      </c>
      <c r="C74" s="40" t="s">
        <v>136</v>
      </c>
      <c r="D74" s="156"/>
      <c r="E74" s="156"/>
      <c r="F74" s="156">
        <v>100</v>
      </c>
      <c r="G74" s="156">
        <v>366.3</v>
      </c>
      <c r="H74" s="158">
        <v>29.7</v>
      </c>
      <c r="I74" s="156"/>
      <c r="J74" s="156"/>
      <c r="K74" s="156"/>
      <c r="L74" s="156"/>
      <c r="M74" s="156"/>
      <c r="N74" s="156"/>
      <c r="O74" s="155"/>
    </row>
    <row r="75" spans="1:15" ht="24">
      <c r="A75" s="151"/>
      <c r="B75" s="37" t="s">
        <v>56</v>
      </c>
      <c r="C75" s="40" t="s">
        <v>137</v>
      </c>
      <c r="D75" s="156"/>
      <c r="E75" s="156"/>
      <c r="F75" s="156"/>
      <c r="G75" s="156"/>
      <c r="H75" s="158"/>
      <c r="I75" s="156"/>
      <c r="J75" s="156"/>
      <c r="K75" s="156"/>
      <c r="L75" s="156"/>
      <c r="M75" s="156"/>
      <c r="N75" s="156"/>
      <c r="O75" s="155"/>
    </row>
    <row r="76" spans="1:15">
      <c r="A76" s="151"/>
      <c r="B76" s="37"/>
      <c r="C76" s="50"/>
      <c r="D76" s="156"/>
      <c r="E76" s="156"/>
      <c r="F76" s="156"/>
      <c r="G76" s="156"/>
      <c r="H76" s="158"/>
      <c r="I76" s="156"/>
      <c r="J76" s="156"/>
      <c r="K76" s="156"/>
      <c r="L76" s="156"/>
      <c r="M76" s="156"/>
      <c r="N76" s="156"/>
      <c r="O76" s="155"/>
    </row>
    <row r="77" spans="1:15">
      <c r="A77" s="151">
        <v>29</v>
      </c>
      <c r="B77" s="37" t="s">
        <v>160</v>
      </c>
      <c r="C77" s="40" t="s">
        <v>136</v>
      </c>
      <c r="D77" s="156"/>
      <c r="E77" s="156"/>
      <c r="F77" s="156">
        <v>33</v>
      </c>
      <c r="G77" s="156">
        <v>197.1</v>
      </c>
      <c r="H77" s="172">
        <v>170</v>
      </c>
      <c r="I77" s="156">
        <v>199.9</v>
      </c>
      <c r="J77" s="156">
        <v>200</v>
      </c>
      <c r="K77" s="156">
        <v>197.1</v>
      </c>
      <c r="L77" s="156">
        <v>197.1</v>
      </c>
      <c r="M77" s="156">
        <v>197.1</v>
      </c>
      <c r="N77" s="156">
        <v>197.1</v>
      </c>
      <c r="O77" s="155"/>
    </row>
    <row r="78" spans="1:15">
      <c r="A78" s="151"/>
      <c r="B78" s="37"/>
      <c r="C78" s="40" t="s">
        <v>137</v>
      </c>
      <c r="D78" s="156"/>
      <c r="E78" s="156"/>
      <c r="F78" s="156"/>
      <c r="G78" s="156"/>
      <c r="H78" s="172"/>
      <c r="I78" s="156"/>
      <c r="J78" s="156"/>
      <c r="K78" s="156"/>
      <c r="L78" s="156"/>
      <c r="M78" s="156"/>
      <c r="N78" s="156"/>
      <c r="O78" s="155"/>
    </row>
    <row r="79" spans="1:15">
      <c r="A79" s="151"/>
      <c r="B79" s="37" t="s">
        <v>161</v>
      </c>
      <c r="C79" s="50"/>
      <c r="D79" s="156"/>
      <c r="E79" s="156"/>
      <c r="F79" s="156"/>
      <c r="G79" s="156"/>
      <c r="H79" s="172"/>
      <c r="I79" s="156"/>
      <c r="J79" s="156"/>
      <c r="K79" s="156"/>
      <c r="L79" s="156"/>
      <c r="M79" s="156"/>
      <c r="N79" s="156"/>
      <c r="O79" s="155"/>
    </row>
    <row r="80" spans="1:15">
      <c r="A80" s="151"/>
      <c r="B80" s="37"/>
      <c r="C80" s="50"/>
      <c r="D80" s="156"/>
      <c r="E80" s="156"/>
      <c r="F80" s="156"/>
      <c r="G80" s="156"/>
      <c r="H80" s="172"/>
      <c r="I80" s="156"/>
      <c r="J80" s="156"/>
      <c r="K80" s="156"/>
      <c r="L80" s="156"/>
      <c r="M80" s="156"/>
      <c r="N80" s="156"/>
      <c r="O80" s="155"/>
    </row>
    <row r="81" spans="1:15">
      <c r="A81" s="151">
        <v>30</v>
      </c>
      <c r="B81" s="37" t="s">
        <v>162</v>
      </c>
      <c r="C81" s="40" t="s">
        <v>136</v>
      </c>
      <c r="D81" s="156"/>
      <c r="E81" s="156"/>
      <c r="F81" s="156"/>
      <c r="G81" s="156"/>
      <c r="H81" s="158">
        <v>20.9</v>
      </c>
      <c r="I81" s="156"/>
      <c r="J81" s="156"/>
      <c r="K81" s="156"/>
      <c r="L81" s="156"/>
      <c r="M81" s="156"/>
      <c r="N81" s="156"/>
      <c r="O81" s="155"/>
    </row>
    <row r="82" spans="1:15">
      <c r="A82" s="151"/>
      <c r="B82" s="97" t="s">
        <v>279</v>
      </c>
      <c r="C82" s="40" t="s">
        <v>137</v>
      </c>
      <c r="D82" s="156"/>
      <c r="E82" s="156"/>
      <c r="F82" s="156"/>
      <c r="G82" s="156"/>
      <c r="H82" s="158"/>
      <c r="I82" s="156"/>
      <c r="J82" s="156"/>
      <c r="K82" s="156"/>
      <c r="L82" s="156"/>
      <c r="M82" s="156"/>
      <c r="N82" s="156"/>
      <c r="O82" s="155"/>
    </row>
    <row r="83" spans="1:15">
      <c r="A83" s="151"/>
      <c r="B83" s="37" t="s">
        <v>273</v>
      </c>
      <c r="C83" s="50"/>
      <c r="D83" s="156"/>
      <c r="E83" s="156"/>
      <c r="F83" s="156"/>
      <c r="G83" s="156"/>
      <c r="H83" s="158"/>
      <c r="I83" s="156"/>
      <c r="J83" s="156"/>
      <c r="K83" s="156"/>
      <c r="L83" s="156"/>
      <c r="M83" s="156"/>
      <c r="N83" s="156"/>
      <c r="O83" s="155"/>
    </row>
    <row r="84" spans="1:15">
      <c r="A84" s="151"/>
      <c r="B84" s="37"/>
      <c r="C84" s="50"/>
      <c r="D84" s="156"/>
      <c r="E84" s="156"/>
      <c r="F84" s="156"/>
      <c r="G84" s="156"/>
      <c r="H84" s="158"/>
      <c r="I84" s="156"/>
      <c r="J84" s="156"/>
      <c r="K84" s="156"/>
      <c r="L84" s="156"/>
      <c r="M84" s="156"/>
      <c r="N84" s="156"/>
      <c r="O84" s="155"/>
    </row>
    <row r="85" spans="1:15">
      <c r="A85" s="151">
        <v>31</v>
      </c>
      <c r="B85" s="37" t="s">
        <v>163</v>
      </c>
      <c r="C85" s="40" t="s">
        <v>136</v>
      </c>
      <c r="D85" s="156"/>
      <c r="E85" s="156"/>
      <c r="F85" s="156"/>
      <c r="G85" s="157"/>
      <c r="H85" s="158">
        <v>30</v>
      </c>
      <c r="I85" s="156"/>
      <c r="J85" s="156"/>
      <c r="K85" s="157"/>
      <c r="L85" s="156"/>
      <c r="M85" s="157"/>
      <c r="N85" s="157"/>
      <c r="O85" s="155"/>
    </row>
    <row r="86" spans="1:15">
      <c r="A86" s="151"/>
      <c r="B86" s="37"/>
      <c r="C86" s="40" t="s">
        <v>137</v>
      </c>
      <c r="D86" s="156"/>
      <c r="E86" s="156"/>
      <c r="F86" s="156"/>
      <c r="G86" s="157"/>
      <c r="H86" s="158"/>
      <c r="I86" s="156"/>
      <c r="J86" s="156"/>
      <c r="K86" s="157"/>
      <c r="L86" s="156"/>
      <c r="M86" s="157"/>
      <c r="N86" s="157"/>
      <c r="O86" s="155"/>
    </row>
    <row r="87" spans="1:15" ht="24">
      <c r="A87" s="151"/>
      <c r="B87" s="37" t="s">
        <v>164</v>
      </c>
      <c r="C87" s="50"/>
      <c r="D87" s="156"/>
      <c r="E87" s="156"/>
      <c r="F87" s="156"/>
      <c r="G87" s="157"/>
      <c r="H87" s="158"/>
      <c r="I87" s="156"/>
      <c r="J87" s="156"/>
      <c r="K87" s="157"/>
      <c r="L87" s="156"/>
      <c r="M87" s="157"/>
      <c r="N87" s="157"/>
      <c r="O87" s="155"/>
    </row>
    <row r="88" spans="1:15" s="83" customFormat="1">
      <c r="A88" s="151">
        <v>32</v>
      </c>
      <c r="B88" s="37" t="s">
        <v>267</v>
      </c>
      <c r="C88" s="40" t="s">
        <v>136</v>
      </c>
      <c r="D88" s="156"/>
      <c r="E88" s="156"/>
      <c r="F88" s="156"/>
      <c r="G88" s="157"/>
      <c r="H88" s="158">
        <v>7.5</v>
      </c>
      <c r="I88" s="156"/>
      <c r="J88" s="156"/>
      <c r="K88" s="157"/>
      <c r="L88" s="156"/>
      <c r="M88" s="157"/>
      <c r="N88" s="157"/>
      <c r="O88" s="155"/>
    </row>
    <row r="89" spans="1:15">
      <c r="A89" s="151"/>
      <c r="B89" s="37"/>
      <c r="C89" s="40" t="s">
        <v>137</v>
      </c>
      <c r="D89" s="156"/>
      <c r="E89" s="156"/>
      <c r="F89" s="156"/>
      <c r="G89" s="157"/>
      <c r="H89" s="158"/>
      <c r="I89" s="156"/>
      <c r="J89" s="156"/>
      <c r="K89" s="157"/>
      <c r="L89" s="156"/>
      <c r="M89" s="157"/>
      <c r="N89" s="157"/>
      <c r="O89" s="155"/>
    </row>
    <row r="90" spans="1:15">
      <c r="A90" s="151"/>
      <c r="B90" s="37" t="s">
        <v>268</v>
      </c>
      <c r="C90" s="50"/>
      <c r="D90" s="156"/>
      <c r="E90" s="156"/>
      <c r="F90" s="156"/>
      <c r="G90" s="157"/>
      <c r="H90" s="158"/>
      <c r="I90" s="156"/>
      <c r="J90" s="156"/>
      <c r="K90" s="157"/>
      <c r="L90" s="156"/>
      <c r="M90" s="157"/>
      <c r="N90" s="157"/>
      <c r="O90" s="155"/>
    </row>
    <row r="91" spans="1:15" s="83" customFormat="1">
      <c r="A91" s="151">
        <v>33</v>
      </c>
      <c r="B91" s="135" t="s">
        <v>361</v>
      </c>
      <c r="C91" s="134" t="s">
        <v>136</v>
      </c>
      <c r="D91" s="156"/>
      <c r="E91" s="156"/>
      <c r="F91" s="156"/>
      <c r="G91" s="157"/>
      <c r="H91" s="158"/>
      <c r="I91" s="156">
        <v>32</v>
      </c>
      <c r="J91" s="156"/>
      <c r="K91" s="157"/>
      <c r="L91" s="156"/>
      <c r="M91" s="157"/>
      <c r="N91" s="157"/>
      <c r="O91" s="155"/>
    </row>
    <row r="92" spans="1:15">
      <c r="A92" s="151"/>
      <c r="B92" s="135"/>
      <c r="C92" s="134" t="s">
        <v>137</v>
      </c>
      <c r="D92" s="156"/>
      <c r="E92" s="156"/>
      <c r="F92" s="156"/>
      <c r="G92" s="157"/>
      <c r="H92" s="158"/>
      <c r="I92" s="156"/>
      <c r="J92" s="156"/>
      <c r="K92" s="157"/>
      <c r="L92" s="156"/>
      <c r="M92" s="157"/>
      <c r="N92" s="157"/>
      <c r="O92" s="155"/>
    </row>
    <row r="93" spans="1:15" ht="36">
      <c r="A93" s="151"/>
      <c r="B93" s="135" t="s">
        <v>362</v>
      </c>
      <c r="C93" s="50"/>
      <c r="D93" s="156"/>
      <c r="E93" s="156"/>
      <c r="F93" s="156"/>
      <c r="G93" s="157"/>
      <c r="H93" s="158"/>
      <c r="I93" s="156"/>
      <c r="J93" s="156"/>
      <c r="K93" s="157"/>
      <c r="L93" s="156"/>
      <c r="M93" s="157"/>
      <c r="N93" s="157"/>
      <c r="O93" s="155"/>
    </row>
    <row r="94" spans="1:15" s="83" customFormat="1">
      <c r="A94" s="151">
        <v>34</v>
      </c>
      <c r="B94" s="137" t="s">
        <v>365</v>
      </c>
      <c r="C94" s="136" t="s">
        <v>136</v>
      </c>
      <c r="D94" s="156"/>
      <c r="E94" s="156"/>
      <c r="F94" s="156"/>
      <c r="G94" s="157"/>
      <c r="H94" s="158"/>
      <c r="I94" s="156">
        <v>2579.9</v>
      </c>
      <c r="J94" s="156"/>
      <c r="K94" s="157"/>
      <c r="L94" s="156"/>
      <c r="M94" s="157"/>
      <c r="N94" s="157"/>
      <c r="O94" s="155"/>
    </row>
    <row r="95" spans="1:15">
      <c r="A95" s="151"/>
      <c r="B95" s="137"/>
      <c r="C95" s="136" t="s">
        <v>137</v>
      </c>
      <c r="D95" s="156"/>
      <c r="E95" s="156"/>
      <c r="F95" s="156"/>
      <c r="G95" s="157"/>
      <c r="H95" s="158"/>
      <c r="I95" s="156"/>
      <c r="J95" s="156"/>
      <c r="K95" s="157"/>
      <c r="L95" s="156"/>
      <c r="M95" s="157"/>
      <c r="N95" s="157"/>
      <c r="O95" s="155"/>
    </row>
    <row r="96" spans="1:15" ht="36">
      <c r="A96" s="151"/>
      <c r="B96" s="137" t="s">
        <v>362</v>
      </c>
      <c r="C96" s="50"/>
      <c r="D96" s="156"/>
      <c r="E96" s="156"/>
      <c r="F96" s="156"/>
      <c r="G96" s="157"/>
      <c r="H96" s="158"/>
      <c r="I96" s="156"/>
      <c r="J96" s="156"/>
      <c r="K96" s="157"/>
      <c r="L96" s="156"/>
      <c r="M96" s="157"/>
      <c r="N96" s="157"/>
      <c r="O96" s="155"/>
    </row>
    <row r="97" spans="1:15">
      <c r="A97" s="151">
        <v>35</v>
      </c>
      <c r="B97" s="82" t="s">
        <v>352</v>
      </c>
      <c r="C97" s="159" t="s">
        <v>134</v>
      </c>
      <c r="D97" s="157">
        <v>31</v>
      </c>
      <c r="E97" s="157"/>
      <c r="F97" s="157"/>
      <c r="G97" s="157">
        <v>11</v>
      </c>
      <c r="H97" s="168">
        <f>H99+H101</f>
        <v>2.5</v>
      </c>
      <c r="I97" s="157">
        <f>I99+I105</f>
        <v>0</v>
      </c>
      <c r="J97" s="157">
        <f>J99+J105</f>
        <v>0</v>
      </c>
      <c r="K97" s="157">
        <f>-K102</f>
        <v>0</v>
      </c>
      <c r="L97" s="157">
        <f>L99+L105</f>
        <v>0</v>
      </c>
      <c r="M97" s="157">
        <f>-M102</f>
        <v>0</v>
      </c>
      <c r="N97" s="157">
        <f>-N102</f>
        <v>0</v>
      </c>
      <c r="O97" s="155"/>
    </row>
    <row r="98" spans="1:15" ht="36">
      <c r="A98" s="151"/>
      <c r="B98" s="99" t="s">
        <v>303</v>
      </c>
      <c r="C98" s="159"/>
      <c r="D98" s="157"/>
      <c r="E98" s="157"/>
      <c r="F98" s="157"/>
      <c r="G98" s="157"/>
      <c r="H98" s="168"/>
      <c r="I98" s="157"/>
      <c r="J98" s="157"/>
      <c r="K98" s="157"/>
      <c r="L98" s="157"/>
      <c r="M98" s="157"/>
      <c r="N98" s="157"/>
      <c r="O98" s="155"/>
    </row>
    <row r="99" spans="1:15">
      <c r="A99" s="151">
        <v>36</v>
      </c>
      <c r="B99" s="37" t="s">
        <v>135</v>
      </c>
      <c r="C99" s="40" t="s">
        <v>136</v>
      </c>
      <c r="D99" s="156">
        <v>31</v>
      </c>
      <c r="E99" s="156"/>
      <c r="F99" s="156"/>
      <c r="G99" s="156">
        <v>11</v>
      </c>
      <c r="H99" s="158">
        <v>0</v>
      </c>
      <c r="I99" s="156"/>
      <c r="J99" s="156"/>
      <c r="K99" s="156"/>
      <c r="L99" s="156"/>
      <c r="M99" s="156"/>
      <c r="N99" s="156"/>
      <c r="O99" s="155"/>
    </row>
    <row r="100" spans="1:15" ht="48">
      <c r="A100" s="151"/>
      <c r="B100" s="37" t="s">
        <v>67</v>
      </c>
      <c r="C100" s="40" t="s">
        <v>137</v>
      </c>
      <c r="D100" s="156"/>
      <c r="E100" s="156"/>
      <c r="F100" s="156"/>
      <c r="G100" s="156"/>
      <c r="H100" s="158"/>
      <c r="I100" s="156"/>
      <c r="J100" s="156"/>
      <c r="K100" s="156"/>
      <c r="L100" s="156"/>
      <c r="M100" s="156"/>
      <c r="N100" s="156"/>
      <c r="O100" s="155"/>
    </row>
    <row r="101" spans="1:15">
      <c r="A101" s="124"/>
      <c r="B101" s="97" t="s">
        <v>281</v>
      </c>
      <c r="C101" s="98" t="s">
        <v>137</v>
      </c>
      <c r="D101" s="109"/>
      <c r="E101" s="109"/>
      <c r="F101" s="109"/>
      <c r="G101" s="109"/>
      <c r="H101" s="110">
        <v>2.5</v>
      </c>
      <c r="I101" s="109"/>
      <c r="J101" s="109"/>
      <c r="K101" s="109"/>
      <c r="L101" s="109"/>
      <c r="M101" s="109"/>
      <c r="N101" s="109"/>
      <c r="O101" s="97"/>
    </row>
    <row r="102" spans="1:15">
      <c r="A102" s="151">
        <v>37</v>
      </c>
      <c r="B102" s="37" t="s">
        <v>165</v>
      </c>
      <c r="C102" s="159" t="s">
        <v>133</v>
      </c>
      <c r="D102" s="157">
        <v>31</v>
      </c>
      <c r="E102" s="157"/>
      <c r="F102" s="157"/>
      <c r="G102" s="157">
        <v>11</v>
      </c>
      <c r="H102" s="168">
        <f>H105</f>
        <v>0</v>
      </c>
      <c r="I102" s="157">
        <f>I105</f>
        <v>0</v>
      </c>
      <c r="J102" s="157">
        <f>J105</f>
        <v>0</v>
      </c>
      <c r="K102" s="157">
        <v>0</v>
      </c>
      <c r="L102" s="157">
        <f>L105</f>
        <v>0</v>
      </c>
      <c r="M102" s="157">
        <v>0</v>
      </c>
      <c r="N102" s="157">
        <v>0</v>
      </c>
      <c r="O102" s="155"/>
    </row>
    <row r="103" spans="1:15" ht="24">
      <c r="A103" s="151"/>
      <c r="B103" s="37" t="s">
        <v>166</v>
      </c>
      <c r="C103" s="159"/>
      <c r="D103" s="157"/>
      <c r="E103" s="157"/>
      <c r="F103" s="157"/>
      <c r="G103" s="157"/>
      <c r="H103" s="168"/>
      <c r="I103" s="157"/>
      <c r="J103" s="157"/>
      <c r="K103" s="157"/>
      <c r="L103" s="157"/>
      <c r="M103" s="157"/>
      <c r="N103" s="157"/>
      <c r="O103" s="155"/>
    </row>
    <row r="104" spans="1:15">
      <c r="A104" s="151"/>
      <c r="B104" s="38"/>
      <c r="C104" s="159"/>
      <c r="D104" s="157"/>
      <c r="E104" s="157"/>
      <c r="F104" s="157"/>
      <c r="G104" s="157"/>
      <c r="H104" s="168"/>
      <c r="I104" s="157"/>
      <c r="J104" s="157"/>
      <c r="K104" s="157"/>
      <c r="L104" s="157"/>
      <c r="M104" s="157"/>
      <c r="N104" s="157"/>
      <c r="O104" s="155"/>
    </row>
    <row r="105" spans="1:15" s="83" customFormat="1">
      <c r="A105" s="151">
        <v>38</v>
      </c>
      <c r="B105" s="37" t="s">
        <v>168</v>
      </c>
      <c r="C105" s="159" t="s">
        <v>133</v>
      </c>
      <c r="D105" s="157">
        <v>0.5</v>
      </c>
      <c r="E105" s="157"/>
      <c r="F105" s="157"/>
      <c r="G105" s="157"/>
      <c r="H105" s="168"/>
      <c r="I105" s="157"/>
      <c r="J105" s="157"/>
      <c r="K105" s="157"/>
      <c r="L105" s="157"/>
      <c r="M105" s="157"/>
      <c r="N105" s="157"/>
      <c r="O105" s="155"/>
    </row>
    <row r="106" spans="1:15" ht="60">
      <c r="A106" s="151"/>
      <c r="B106" s="37" t="s">
        <v>169</v>
      </c>
      <c r="C106" s="159"/>
      <c r="D106" s="157"/>
      <c r="E106" s="157"/>
      <c r="F106" s="157"/>
      <c r="G106" s="157"/>
      <c r="H106" s="168"/>
      <c r="I106" s="157"/>
      <c r="J106" s="157"/>
      <c r="K106" s="157"/>
      <c r="L106" s="157"/>
      <c r="M106" s="157"/>
      <c r="N106" s="157"/>
      <c r="O106" s="155"/>
    </row>
    <row r="107" spans="1:15">
      <c r="A107" s="151"/>
      <c r="B107" s="38"/>
      <c r="C107" s="159"/>
      <c r="D107" s="157"/>
      <c r="E107" s="157"/>
      <c r="F107" s="157"/>
      <c r="G107" s="157"/>
      <c r="H107" s="168"/>
      <c r="I107" s="157"/>
      <c r="J107" s="157"/>
      <c r="K107" s="157"/>
      <c r="L107" s="157"/>
      <c r="M107" s="157"/>
      <c r="N107" s="157"/>
      <c r="O107" s="155"/>
    </row>
    <row r="108" spans="1:15">
      <c r="A108" s="151">
        <v>39</v>
      </c>
      <c r="B108" s="82" t="s">
        <v>167</v>
      </c>
      <c r="C108" s="159" t="s">
        <v>134</v>
      </c>
      <c r="D108" s="157">
        <v>0.5</v>
      </c>
      <c r="E108" s="157"/>
      <c r="F108" s="157"/>
      <c r="G108" s="157"/>
      <c r="H108" s="168"/>
      <c r="I108" s="157"/>
      <c r="J108" s="157"/>
      <c r="K108" s="157"/>
      <c r="L108" s="157"/>
      <c r="M108" s="157"/>
      <c r="N108" s="157"/>
      <c r="O108" s="155"/>
    </row>
    <row r="109" spans="1:15" ht="36">
      <c r="A109" s="151"/>
      <c r="B109" s="99" t="s">
        <v>304</v>
      </c>
      <c r="C109" s="159"/>
      <c r="D109" s="157"/>
      <c r="E109" s="157"/>
      <c r="F109" s="157"/>
      <c r="G109" s="157"/>
      <c r="H109" s="168"/>
      <c r="I109" s="157"/>
      <c r="J109" s="157"/>
      <c r="K109" s="157"/>
      <c r="L109" s="157"/>
      <c r="M109" s="157"/>
      <c r="N109" s="157"/>
      <c r="O109" s="155"/>
    </row>
    <row r="110" spans="1:15">
      <c r="A110" s="151">
        <v>40</v>
      </c>
      <c r="B110" s="37" t="s">
        <v>135</v>
      </c>
      <c r="C110" s="40" t="s">
        <v>136</v>
      </c>
      <c r="D110" s="156">
        <v>0.5</v>
      </c>
      <c r="E110" s="156"/>
      <c r="F110" s="156"/>
      <c r="G110" s="156"/>
      <c r="H110" s="158"/>
      <c r="I110" s="156"/>
      <c r="J110" s="156"/>
      <c r="K110" s="156"/>
      <c r="L110" s="156"/>
      <c r="M110" s="156"/>
      <c r="N110" s="156"/>
      <c r="O110" s="155"/>
    </row>
    <row r="111" spans="1:15" ht="60">
      <c r="A111" s="151"/>
      <c r="B111" s="43" t="s">
        <v>72</v>
      </c>
      <c r="C111" s="40" t="s">
        <v>137</v>
      </c>
      <c r="D111" s="156"/>
      <c r="E111" s="156"/>
      <c r="F111" s="156"/>
      <c r="G111" s="156"/>
      <c r="H111" s="158"/>
      <c r="I111" s="156"/>
      <c r="J111" s="156"/>
      <c r="K111" s="156"/>
      <c r="L111" s="156"/>
      <c r="M111" s="156"/>
      <c r="N111" s="156"/>
      <c r="O111" s="155"/>
    </row>
    <row r="112" spans="1:15">
      <c r="A112" s="151"/>
      <c r="B112" s="37"/>
      <c r="C112" s="50"/>
      <c r="D112" s="156"/>
      <c r="E112" s="156"/>
      <c r="F112" s="156"/>
      <c r="G112" s="156"/>
      <c r="H112" s="158"/>
      <c r="I112" s="156"/>
      <c r="J112" s="156"/>
      <c r="K112" s="156"/>
      <c r="L112" s="156"/>
      <c r="M112" s="156"/>
      <c r="N112" s="156"/>
      <c r="O112" s="155"/>
    </row>
    <row r="113" spans="1:15" s="83" customFormat="1">
      <c r="A113" s="151">
        <v>41</v>
      </c>
      <c r="B113" s="37" t="s">
        <v>170</v>
      </c>
      <c r="C113" s="159" t="s">
        <v>133</v>
      </c>
      <c r="D113" s="157">
        <v>54.5</v>
      </c>
      <c r="E113" s="157">
        <v>1336.8</v>
      </c>
      <c r="F113" s="157">
        <v>1484.5</v>
      </c>
      <c r="G113" s="157">
        <v>1707.2</v>
      </c>
      <c r="H113" s="168">
        <f t="shared" ref="H113:K113" si="6">H116</f>
        <v>1719.7</v>
      </c>
      <c r="I113" s="157">
        <f t="shared" si="6"/>
        <v>1678.6000000000001</v>
      </c>
      <c r="J113" s="157">
        <f t="shared" si="6"/>
        <v>1791.9</v>
      </c>
      <c r="K113" s="157">
        <f t="shared" si="6"/>
        <v>1606.8</v>
      </c>
      <c r="L113" s="157">
        <f t="shared" ref="L113:M113" si="7">L116</f>
        <v>1578.8</v>
      </c>
      <c r="M113" s="157">
        <f t="shared" si="7"/>
        <v>1591.8</v>
      </c>
      <c r="N113" s="157">
        <f t="shared" ref="N113" si="8">N116</f>
        <v>1563.8</v>
      </c>
      <c r="O113" s="176"/>
    </row>
    <row r="114" spans="1:15" ht="48">
      <c r="A114" s="151"/>
      <c r="B114" s="37" t="s">
        <v>171</v>
      </c>
      <c r="C114" s="159"/>
      <c r="D114" s="157"/>
      <c r="E114" s="157"/>
      <c r="F114" s="157"/>
      <c r="G114" s="157"/>
      <c r="H114" s="168"/>
      <c r="I114" s="157"/>
      <c r="J114" s="157"/>
      <c r="K114" s="157"/>
      <c r="L114" s="157"/>
      <c r="M114" s="157"/>
      <c r="N114" s="157"/>
      <c r="O114" s="176"/>
    </row>
    <row r="115" spans="1:15">
      <c r="A115" s="151"/>
      <c r="B115" s="41"/>
      <c r="C115" s="159"/>
      <c r="D115" s="157"/>
      <c r="E115" s="157"/>
      <c r="F115" s="157"/>
      <c r="G115" s="157"/>
      <c r="H115" s="168"/>
      <c r="I115" s="157"/>
      <c r="J115" s="157"/>
      <c r="K115" s="157"/>
      <c r="L115" s="157"/>
      <c r="M115" s="157"/>
      <c r="N115" s="157"/>
      <c r="O115" s="176"/>
    </row>
    <row r="116" spans="1:15">
      <c r="A116" s="151">
        <v>42</v>
      </c>
      <c r="B116" s="82" t="s">
        <v>353</v>
      </c>
      <c r="C116" s="159" t="s">
        <v>134</v>
      </c>
      <c r="D116" s="157">
        <v>54.5</v>
      </c>
      <c r="E116" s="157">
        <v>1336.8</v>
      </c>
      <c r="F116" s="157">
        <v>1484.5</v>
      </c>
      <c r="G116" s="157">
        <v>1707.2</v>
      </c>
      <c r="H116" s="168">
        <f t="shared" ref="H116:K116" si="9">H118+H120+H122+H125+H127</f>
        <v>1719.7</v>
      </c>
      <c r="I116" s="157">
        <f t="shared" si="9"/>
        <v>1678.6000000000001</v>
      </c>
      <c r="J116" s="157">
        <f t="shared" si="9"/>
        <v>1791.9</v>
      </c>
      <c r="K116" s="157">
        <f t="shared" si="9"/>
        <v>1606.8</v>
      </c>
      <c r="L116" s="157">
        <f t="shared" ref="L116:M116" si="10">L118+L120+L122+L125+L127</f>
        <v>1578.8</v>
      </c>
      <c r="M116" s="157">
        <f t="shared" si="10"/>
        <v>1591.8</v>
      </c>
      <c r="N116" s="157">
        <f t="shared" ref="N116" si="11">N118+N120+N122+N125+N127</f>
        <v>1563.8</v>
      </c>
      <c r="O116" s="176"/>
    </row>
    <row r="117" spans="1:15" ht="60">
      <c r="A117" s="151"/>
      <c r="B117" s="99" t="s">
        <v>289</v>
      </c>
      <c r="C117" s="159"/>
      <c r="D117" s="157"/>
      <c r="E117" s="157"/>
      <c r="F117" s="157"/>
      <c r="G117" s="157"/>
      <c r="H117" s="168"/>
      <c r="I117" s="157"/>
      <c r="J117" s="157"/>
      <c r="K117" s="157"/>
      <c r="L117" s="157"/>
      <c r="M117" s="157"/>
      <c r="N117" s="157"/>
      <c r="O117" s="176"/>
    </row>
    <row r="118" spans="1:15">
      <c r="A118" s="151">
        <v>43</v>
      </c>
      <c r="B118" s="37" t="s">
        <v>135</v>
      </c>
      <c r="C118" s="40" t="s">
        <v>136</v>
      </c>
      <c r="D118" s="156">
        <v>9.6</v>
      </c>
      <c r="E118" s="156">
        <v>18</v>
      </c>
      <c r="F118" s="156">
        <v>9.9</v>
      </c>
      <c r="G118" s="156"/>
      <c r="H118" s="158">
        <v>13.3</v>
      </c>
      <c r="I118" s="156">
        <v>0</v>
      </c>
      <c r="J118" s="156">
        <v>0</v>
      </c>
      <c r="K118" s="156"/>
      <c r="L118" s="156">
        <v>0</v>
      </c>
      <c r="M118" s="156"/>
      <c r="N118" s="156"/>
      <c r="O118" s="176"/>
    </row>
    <row r="119" spans="1:15" ht="60">
      <c r="A119" s="151"/>
      <c r="B119" s="37" t="s">
        <v>172</v>
      </c>
      <c r="C119" s="40" t="s">
        <v>137</v>
      </c>
      <c r="D119" s="156"/>
      <c r="E119" s="156"/>
      <c r="F119" s="156"/>
      <c r="G119" s="156"/>
      <c r="H119" s="158"/>
      <c r="I119" s="156"/>
      <c r="J119" s="156"/>
      <c r="K119" s="156"/>
      <c r="L119" s="156"/>
      <c r="M119" s="156"/>
      <c r="N119" s="156"/>
      <c r="O119" s="176"/>
    </row>
    <row r="120" spans="1:15">
      <c r="A120" s="151">
        <v>44</v>
      </c>
      <c r="B120" s="37" t="s">
        <v>141</v>
      </c>
      <c r="C120" s="40" t="s">
        <v>136</v>
      </c>
      <c r="D120" s="156">
        <v>32.4</v>
      </c>
      <c r="E120" s="156">
        <v>35.700000000000003</v>
      </c>
      <c r="F120" s="156">
        <v>39.299999999999997</v>
      </c>
      <c r="G120" s="156">
        <v>40</v>
      </c>
      <c r="H120" s="158">
        <v>19.2</v>
      </c>
      <c r="I120" s="156">
        <v>2.4</v>
      </c>
      <c r="J120" s="156"/>
      <c r="K120" s="156"/>
      <c r="L120" s="156"/>
      <c r="M120" s="156"/>
      <c r="N120" s="156"/>
      <c r="O120" s="176"/>
    </row>
    <row r="121" spans="1:15" ht="24">
      <c r="A121" s="151"/>
      <c r="B121" s="37" t="s">
        <v>78</v>
      </c>
      <c r="C121" s="40" t="s">
        <v>137</v>
      </c>
      <c r="D121" s="156"/>
      <c r="E121" s="156"/>
      <c r="F121" s="156"/>
      <c r="G121" s="156"/>
      <c r="H121" s="158"/>
      <c r="I121" s="156"/>
      <c r="J121" s="156"/>
      <c r="K121" s="156"/>
      <c r="L121" s="156"/>
      <c r="M121" s="156"/>
      <c r="N121" s="156"/>
      <c r="O121" s="176"/>
    </row>
    <row r="122" spans="1:15">
      <c r="A122" s="151">
        <v>45</v>
      </c>
      <c r="B122" s="37" t="s">
        <v>145</v>
      </c>
      <c r="C122" s="40" t="s">
        <v>136</v>
      </c>
      <c r="D122" s="156">
        <v>12.5</v>
      </c>
      <c r="E122" s="156">
        <v>12.5</v>
      </c>
      <c r="F122" s="156">
        <v>12.5</v>
      </c>
      <c r="G122" s="156">
        <v>13</v>
      </c>
      <c r="H122" s="158">
        <v>18</v>
      </c>
      <c r="I122" s="156">
        <v>18</v>
      </c>
      <c r="J122" s="156">
        <v>15</v>
      </c>
      <c r="K122" s="156">
        <v>15</v>
      </c>
      <c r="L122" s="156">
        <v>15</v>
      </c>
      <c r="M122" s="156"/>
      <c r="N122" s="156"/>
      <c r="O122" s="176"/>
    </row>
    <row r="123" spans="1:15" ht="24">
      <c r="A123" s="151"/>
      <c r="B123" s="37" t="s">
        <v>82</v>
      </c>
      <c r="C123" s="40" t="s">
        <v>137</v>
      </c>
      <c r="D123" s="156"/>
      <c r="E123" s="156"/>
      <c r="F123" s="156"/>
      <c r="G123" s="156"/>
      <c r="H123" s="158"/>
      <c r="I123" s="156"/>
      <c r="J123" s="156"/>
      <c r="K123" s="156"/>
      <c r="L123" s="156"/>
      <c r="M123" s="156"/>
      <c r="N123" s="156"/>
      <c r="O123" s="176"/>
    </row>
    <row r="124" spans="1:15">
      <c r="A124" s="151"/>
      <c r="B124" s="37"/>
      <c r="C124" s="50"/>
      <c r="D124" s="156"/>
      <c r="E124" s="156"/>
      <c r="F124" s="156"/>
      <c r="G124" s="156"/>
      <c r="H124" s="158"/>
      <c r="I124" s="156"/>
      <c r="J124" s="156"/>
      <c r="K124" s="156"/>
      <c r="L124" s="156"/>
      <c r="M124" s="156"/>
      <c r="N124" s="156"/>
      <c r="O124" s="176"/>
    </row>
    <row r="125" spans="1:15">
      <c r="A125" s="151">
        <v>46</v>
      </c>
      <c r="B125" s="37" t="s">
        <v>146</v>
      </c>
      <c r="C125" s="40" t="s">
        <v>136</v>
      </c>
      <c r="D125" s="156"/>
      <c r="E125" s="156">
        <v>699.9</v>
      </c>
      <c r="F125" s="156">
        <v>869.7</v>
      </c>
      <c r="G125" s="156">
        <v>1045.7</v>
      </c>
      <c r="H125" s="158">
        <v>1067.5</v>
      </c>
      <c r="I125" s="156">
        <v>1068.5</v>
      </c>
      <c r="J125" s="156">
        <v>1171.3</v>
      </c>
      <c r="K125" s="156">
        <v>1171.3</v>
      </c>
      <c r="L125" s="156">
        <v>1171.3</v>
      </c>
      <c r="M125" s="156">
        <v>1171.3</v>
      </c>
      <c r="N125" s="156">
        <v>1171.3</v>
      </c>
      <c r="O125" s="176"/>
    </row>
    <row r="126" spans="1:15" ht="60">
      <c r="A126" s="151"/>
      <c r="B126" s="37" t="s">
        <v>83</v>
      </c>
      <c r="C126" s="40" t="s">
        <v>137</v>
      </c>
      <c r="D126" s="156"/>
      <c r="E126" s="156"/>
      <c r="F126" s="156"/>
      <c r="G126" s="156"/>
      <c r="H126" s="158"/>
      <c r="I126" s="156"/>
      <c r="J126" s="156"/>
      <c r="K126" s="156"/>
      <c r="L126" s="156"/>
      <c r="M126" s="156"/>
      <c r="N126" s="156"/>
      <c r="O126" s="176"/>
    </row>
    <row r="127" spans="1:15">
      <c r="A127" s="151">
        <v>47</v>
      </c>
      <c r="B127" s="37" t="s">
        <v>154</v>
      </c>
      <c r="C127" s="40" t="s">
        <v>136</v>
      </c>
      <c r="D127" s="156"/>
      <c r="E127" s="156">
        <v>570.70000000000005</v>
      </c>
      <c r="F127" s="156">
        <v>553.1</v>
      </c>
      <c r="G127" s="156">
        <v>608.5</v>
      </c>
      <c r="H127" s="158">
        <v>601.70000000000005</v>
      </c>
      <c r="I127" s="156">
        <v>589.70000000000005</v>
      </c>
      <c r="J127" s="156">
        <v>605.6</v>
      </c>
      <c r="K127" s="156">
        <v>420.5</v>
      </c>
      <c r="L127" s="156">
        <v>392.5</v>
      </c>
      <c r="M127" s="156">
        <v>420.5</v>
      </c>
      <c r="N127" s="156">
        <v>392.5</v>
      </c>
      <c r="O127" s="183"/>
    </row>
    <row r="128" spans="1:15" s="83" customFormat="1" ht="48">
      <c r="A128" s="151"/>
      <c r="B128" s="37" t="s">
        <v>84</v>
      </c>
      <c r="C128" s="40" t="s">
        <v>137</v>
      </c>
      <c r="D128" s="156"/>
      <c r="E128" s="156"/>
      <c r="F128" s="156"/>
      <c r="G128" s="156"/>
      <c r="H128" s="158"/>
      <c r="I128" s="156"/>
      <c r="J128" s="156"/>
      <c r="K128" s="156"/>
      <c r="L128" s="156"/>
      <c r="M128" s="156"/>
      <c r="N128" s="156"/>
      <c r="O128" s="183"/>
    </row>
    <row r="129" spans="1:15">
      <c r="A129" s="151">
        <v>48</v>
      </c>
      <c r="B129" s="44" t="s">
        <v>173</v>
      </c>
      <c r="C129" s="51" t="s">
        <v>133</v>
      </c>
      <c r="D129" s="157">
        <v>1493.7</v>
      </c>
      <c r="E129" s="157">
        <v>994.8</v>
      </c>
      <c r="F129" s="157">
        <v>1027.7</v>
      </c>
      <c r="G129" s="157">
        <v>1717.5</v>
      </c>
      <c r="H129" s="168">
        <f t="shared" ref="H129:K129" si="12">H131</f>
        <v>1922.6</v>
      </c>
      <c r="I129" s="157">
        <f t="shared" si="12"/>
        <v>1844.8</v>
      </c>
      <c r="J129" s="157">
        <f t="shared" si="12"/>
        <v>906.8</v>
      </c>
      <c r="K129" s="157">
        <f t="shared" si="12"/>
        <v>590</v>
      </c>
      <c r="L129" s="157">
        <f t="shared" ref="L129:M129" si="13">L131</f>
        <v>711.1</v>
      </c>
      <c r="M129" s="157">
        <f t="shared" si="13"/>
        <v>590</v>
      </c>
      <c r="N129" s="157">
        <f t="shared" ref="N129" si="14">N131</f>
        <v>711.1</v>
      </c>
      <c r="O129" s="176"/>
    </row>
    <row r="130" spans="1:15" ht="36">
      <c r="A130" s="151"/>
      <c r="B130" s="44" t="s">
        <v>174</v>
      </c>
      <c r="C130" s="51" t="s">
        <v>137</v>
      </c>
      <c r="D130" s="157"/>
      <c r="E130" s="157"/>
      <c r="F130" s="157"/>
      <c r="G130" s="157"/>
      <c r="H130" s="168"/>
      <c r="I130" s="157"/>
      <c r="J130" s="157"/>
      <c r="K130" s="157"/>
      <c r="L130" s="157"/>
      <c r="M130" s="157"/>
      <c r="N130" s="157"/>
      <c r="O130" s="176"/>
    </row>
    <row r="131" spans="1:15">
      <c r="A131" s="151">
        <v>49</v>
      </c>
      <c r="B131" s="126" t="s">
        <v>73</v>
      </c>
      <c r="C131" s="94" t="s">
        <v>134</v>
      </c>
      <c r="D131" s="157">
        <v>1493.7</v>
      </c>
      <c r="E131" s="157">
        <v>994.8</v>
      </c>
      <c r="F131" s="157">
        <v>1027.7</v>
      </c>
      <c r="G131" s="157">
        <v>1717.5</v>
      </c>
      <c r="H131" s="168">
        <f>H134+H136+H138+H140+H142+H144</f>
        <v>1922.6</v>
      </c>
      <c r="I131" s="157">
        <f>I134+I136+I138+I140+I142</f>
        <v>1844.8</v>
      </c>
      <c r="J131" s="157">
        <f>J134+J136+J138+J140+J142</f>
        <v>906.8</v>
      </c>
      <c r="K131" s="157">
        <f>K134</f>
        <v>590</v>
      </c>
      <c r="L131" s="157">
        <f>L134+L136+L138+L140+L142</f>
        <v>711.1</v>
      </c>
      <c r="M131" s="157">
        <f>M134</f>
        <v>590</v>
      </c>
      <c r="N131" s="157">
        <f>N134</f>
        <v>711.1</v>
      </c>
      <c r="O131" s="176"/>
    </row>
    <row r="132" spans="1:15" ht="36">
      <c r="A132" s="151"/>
      <c r="B132" s="100" t="s">
        <v>290</v>
      </c>
      <c r="C132" s="52" t="s">
        <v>137</v>
      </c>
      <c r="D132" s="157"/>
      <c r="E132" s="157"/>
      <c r="F132" s="157"/>
      <c r="G132" s="157"/>
      <c r="H132" s="168"/>
      <c r="I132" s="157"/>
      <c r="J132" s="157"/>
      <c r="K132" s="157"/>
      <c r="L132" s="157"/>
      <c r="M132" s="157"/>
      <c r="N132" s="157"/>
      <c r="O132" s="176"/>
    </row>
    <row r="133" spans="1:15">
      <c r="A133" s="151"/>
      <c r="B133" s="41"/>
      <c r="C133" s="52"/>
      <c r="D133" s="157"/>
      <c r="E133" s="157"/>
      <c r="F133" s="157"/>
      <c r="G133" s="157"/>
      <c r="H133" s="168"/>
      <c r="I133" s="157"/>
      <c r="J133" s="157"/>
      <c r="K133" s="157"/>
      <c r="L133" s="157"/>
      <c r="M133" s="157"/>
      <c r="N133" s="157"/>
      <c r="O133" s="176"/>
    </row>
    <row r="134" spans="1:15">
      <c r="A134" s="151">
        <v>50</v>
      </c>
      <c r="B134" s="42" t="s">
        <v>135</v>
      </c>
      <c r="C134" s="52" t="s">
        <v>136</v>
      </c>
      <c r="D134" s="156">
        <v>1493.7</v>
      </c>
      <c r="E134" s="156">
        <v>994.8</v>
      </c>
      <c r="F134" s="156">
        <v>977.7</v>
      </c>
      <c r="G134" s="156">
        <v>1203.3</v>
      </c>
      <c r="H134" s="158">
        <v>1692.6</v>
      </c>
      <c r="I134" s="156">
        <v>1831.7</v>
      </c>
      <c r="J134" s="156">
        <v>740</v>
      </c>
      <c r="K134" s="156">
        <v>590</v>
      </c>
      <c r="L134" s="156">
        <v>711.1</v>
      </c>
      <c r="M134" s="156">
        <v>590</v>
      </c>
      <c r="N134" s="156">
        <v>711.1</v>
      </c>
      <c r="O134" s="176"/>
    </row>
    <row r="135" spans="1:15" ht="24">
      <c r="A135" s="151"/>
      <c r="B135" s="37" t="s">
        <v>175</v>
      </c>
      <c r="C135" s="52" t="s">
        <v>137</v>
      </c>
      <c r="D135" s="156"/>
      <c r="E135" s="156"/>
      <c r="F135" s="156"/>
      <c r="G135" s="156"/>
      <c r="H135" s="158"/>
      <c r="I135" s="156"/>
      <c r="J135" s="156"/>
      <c r="K135" s="156"/>
      <c r="L135" s="156"/>
      <c r="M135" s="156"/>
      <c r="N135" s="156"/>
      <c r="O135" s="176"/>
    </row>
    <row r="136" spans="1:15">
      <c r="A136" s="151">
        <v>51</v>
      </c>
      <c r="B136" s="42" t="s">
        <v>141</v>
      </c>
      <c r="C136" s="52" t="s">
        <v>136</v>
      </c>
      <c r="D136" s="156"/>
      <c r="E136" s="156"/>
      <c r="F136" s="156"/>
      <c r="G136" s="156"/>
      <c r="H136" s="158"/>
      <c r="I136" s="156"/>
      <c r="J136" s="156"/>
      <c r="K136" s="156"/>
      <c r="L136" s="156"/>
      <c r="M136" s="156"/>
      <c r="N136" s="156"/>
      <c r="O136" s="176"/>
    </row>
    <row r="137" spans="1:15" ht="24">
      <c r="A137" s="151"/>
      <c r="B137" s="37" t="s">
        <v>91</v>
      </c>
      <c r="C137" s="52" t="s">
        <v>137</v>
      </c>
      <c r="D137" s="156"/>
      <c r="E137" s="156"/>
      <c r="F137" s="156"/>
      <c r="G137" s="156"/>
      <c r="H137" s="158"/>
      <c r="I137" s="156"/>
      <c r="J137" s="156"/>
      <c r="K137" s="156"/>
      <c r="L137" s="156"/>
      <c r="M137" s="156"/>
      <c r="N137" s="156"/>
      <c r="O137" s="176"/>
    </row>
    <row r="138" spans="1:15">
      <c r="A138" s="151">
        <v>52</v>
      </c>
      <c r="B138" s="37" t="s">
        <v>145</v>
      </c>
      <c r="C138" s="52" t="s">
        <v>136</v>
      </c>
      <c r="D138" s="156"/>
      <c r="E138" s="156"/>
      <c r="F138" s="156">
        <v>50</v>
      </c>
      <c r="G138" s="156">
        <v>514.20000000000005</v>
      </c>
      <c r="H138" s="158"/>
      <c r="I138" s="156">
        <v>13.1</v>
      </c>
      <c r="J138" s="156"/>
      <c r="K138" s="156"/>
      <c r="L138" s="156"/>
      <c r="M138" s="156"/>
      <c r="N138" s="156"/>
      <c r="O138" s="176"/>
    </row>
    <row r="139" spans="1:15" ht="36">
      <c r="A139" s="151"/>
      <c r="B139" s="42" t="s">
        <v>92</v>
      </c>
      <c r="C139" s="52" t="s">
        <v>137</v>
      </c>
      <c r="D139" s="156"/>
      <c r="E139" s="156"/>
      <c r="F139" s="156"/>
      <c r="G139" s="156"/>
      <c r="H139" s="158"/>
      <c r="I139" s="156"/>
      <c r="J139" s="156"/>
      <c r="K139" s="156"/>
      <c r="L139" s="156"/>
      <c r="M139" s="156"/>
      <c r="N139" s="156"/>
      <c r="O139" s="176"/>
    </row>
    <row r="140" spans="1:15">
      <c r="A140" s="151">
        <v>53</v>
      </c>
      <c r="B140" s="37" t="s">
        <v>146</v>
      </c>
      <c r="C140" s="52" t="s">
        <v>136</v>
      </c>
      <c r="D140" s="156"/>
      <c r="E140" s="156"/>
      <c r="F140" s="156"/>
      <c r="G140" s="156">
        <v>309.3</v>
      </c>
      <c r="H140" s="158"/>
      <c r="I140" s="156"/>
      <c r="J140" s="156">
        <v>166.8</v>
      </c>
      <c r="K140" s="156"/>
      <c r="L140" s="156"/>
      <c r="M140" s="156"/>
      <c r="N140" s="156"/>
      <c r="O140" s="176"/>
    </row>
    <row r="141" spans="1:15" ht="48">
      <c r="A141" s="151"/>
      <c r="B141" s="144" t="s">
        <v>373</v>
      </c>
      <c r="C141" s="52" t="s">
        <v>137</v>
      </c>
      <c r="D141" s="156"/>
      <c r="E141" s="156"/>
      <c r="F141" s="156"/>
      <c r="G141" s="156"/>
      <c r="H141" s="158"/>
      <c r="I141" s="156"/>
      <c r="J141" s="156"/>
      <c r="K141" s="156"/>
      <c r="L141" s="156"/>
      <c r="M141" s="156"/>
      <c r="N141" s="156"/>
      <c r="O141" s="176"/>
    </row>
    <row r="142" spans="1:15">
      <c r="A142" s="151">
        <v>54</v>
      </c>
      <c r="B142" s="37" t="s">
        <v>154</v>
      </c>
      <c r="C142" s="188"/>
      <c r="D142" s="156"/>
      <c r="E142" s="156"/>
      <c r="F142" s="156"/>
      <c r="G142" s="156">
        <v>205</v>
      </c>
      <c r="H142" s="158"/>
      <c r="I142" s="156"/>
      <c r="J142" s="156"/>
      <c r="K142" s="156"/>
      <c r="L142" s="156"/>
      <c r="M142" s="156"/>
      <c r="N142" s="156"/>
      <c r="O142" s="176"/>
    </row>
    <row r="143" spans="1:15" ht="24">
      <c r="A143" s="151"/>
      <c r="B143" s="37" t="s">
        <v>96</v>
      </c>
      <c r="C143" s="188"/>
      <c r="D143" s="156"/>
      <c r="E143" s="156"/>
      <c r="F143" s="156"/>
      <c r="G143" s="156"/>
      <c r="H143" s="158"/>
      <c r="I143" s="156"/>
      <c r="J143" s="156"/>
      <c r="K143" s="156"/>
      <c r="L143" s="156"/>
      <c r="M143" s="156"/>
      <c r="N143" s="156"/>
      <c r="O143" s="176"/>
    </row>
    <row r="144" spans="1:15">
      <c r="A144" s="151">
        <v>55</v>
      </c>
      <c r="B144" s="42" t="s">
        <v>155</v>
      </c>
      <c r="C144" s="52" t="s">
        <v>136</v>
      </c>
      <c r="D144" s="156"/>
      <c r="E144" s="156"/>
      <c r="F144" s="156"/>
      <c r="G144" s="156"/>
      <c r="H144" s="158">
        <v>230</v>
      </c>
      <c r="I144" s="156"/>
      <c r="J144" s="156"/>
      <c r="K144" s="156"/>
      <c r="L144" s="156"/>
      <c r="M144" s="156"/>
      <c r="N144" s="156"/>
      <c r="O144" s="176"/>
    </row>
    <row r="145" spans="1:15" ht="36.75" customHeight="1">
      <c r="A145" s="151"/>
      <c r="B145" s="9" t="s">
        <v>274</v>
      </c>
      <c r="C145" s="52" t="s">
        <v>137</v>
      </c>
      <c r="D145" s="156"/>
      <c r="E145" s="156"/>
      <c r="F145" s="156"/>
      <c r="G145" s="156"/>
      <c r="H145" s="158"/>
      <c r="I145" s="156"/>
      <c r="J145" s="156"/>
      <c r="K145" s="156"/>
      <c r="L145" s="156"/>
      <c r="M145" s="156"/>
      <c r="N145" s="156"/>
      <c r="O145" s="176"/>
    </row>
    <row r="146" spans="1:15" s="83" customFormat="1">
      <c r="A146" s="151">
        <v>56</v>
      </c>
      <c r="B146" s="44" t="s">
        <v>176</v>
      </c>
      <c r="C146" s="52" t="s">
        <v>255</v>
      </c>
      <c r="D146" s="160"/>
      <c r="E146" s="177">
        <f>E148</f>
        <v>105.2</v>
      </c>
      <c r="F146" s="177">
        <f>F148</f>
        <v>60</v>
      </c>
      <c r="G146" s="177">
        <f>G148</f>
        <v>8</v>
      </c>
      <c r="H146" s="181">
        <f>H148</f>
        <v>30</v>
      </c>
      <c r="I146" s="160"/>
      <c r="J146" s="160"/>
      <c r="K146" s="177">
        <f>K148</f>
        <v>0</v>
      </c>
      <c r="L146" s="160"/>
      <c r="M146" s="177">
        <f>M148</f>
        <v>0</v>
      </c>
      <c r="N146" s="177">
        <f>N148</f>
        <v>0</v>
      </c>
      <c r="O146" s="179"/>
    </row>
    <row r="147" spans="1:15" ht="84">
      <c r="A147" s="151"/>
      <c r="B147" s="38" t="s">
        <v>177</v>
      </c>
      <c r="C147" s="52" t="s">
        <v>137</v>
      </c>
      <c r="D147" s="162"/>
      <c r="E147" s="178"/>
      <c r="F147" s="178"/>
      <c r="G147" s="178"/>
      <c r="H147" s="182"/>
      <c r="I147" s="161"/>
      <c r="J147" s="161"/>
      <c r="K147" s="178"/>
      <c r="L147" s="161"/>
      <c r="M147" s="178"/>
      <c r="N147" s="178"/>
      <c r="O147" s="180"/>
    </row>
    <row r="148" spans="1:15">
      <c r="A148" s="151">
        <v>57</v>
      </c>
      <c r="B148" s="44"/>
      <c r="C148" s="52" t="s">
        <v>256</v>
      </c>
      <c r="D148" s="109"/>
      <c r="E148" s="108">
        <f t="shared" ref="E148:N148" si="15">E149</f>
        <v>105.2</v>
      </c>
      <c r="F148" s="108">
        <f t="shared" si="15"/>
        <v>60</v>
      </c>
      <c r="G148" s="108">
        <f t="shared" si="15"/>
        <v>8</v>
      </c>
      <c r="H148" s="128">
        <f t="shared" si="15"/>
        <v>30</v>
      </c>
      <c r="I148" s="140">
        <f t="shared" si="15"/>
        <v>12</v>
      </c>
      <c r="J148" s="140">
        <f t="shared" si="15"/>
        <v>0</v>
      </c>
      <c r="K148" s="140">
        <f t="shared" si="15"/>
        <v>0</v>
      </c>
      <c r="L148" s="140">
        <f t="shared" si="15"/>
        <v>0</v>
      </c>
      <c r="M148" s="140">
        <f t="shared" si="15"/>
        <v>0</v>
      </c>
      <c r="N148" s="108">
        <f t="shared" si="15"/>
        <v>0</v>
      </c>
      <c r="O148" s="176"/>
    </row>
    <row r="149" spans="1:15">
      <c r="A149" s="151"/>
      <c r="B149" s="84" t="s">
        <v>85</v>
      </c>
      <c r="C149" s="94" t="s">
        <v>137</v>
      </c>
      <c r="D149" s="129"/>
      <c r="E149" s="130">
        <f>E150+E151+E153</f>
        <v>105.2</v>
      </c>
      <c r="F149" s="130">
        <f>F150+F151+F153</f>
        <v>60</v>
      </c>
      <c r="G149" s="130">
        <f>G150+G151+G153</f>
        <v>8</v>
      </c>
      <c r="H149" s="130">
        <f>H150+H151+H153</f>
        <v>30</v>
      </c>
      <c r="I149" s="130">
        <f>I150</f>
        <v>12</v>
      </c>
      <c r="J149" s="130">
        <v>0</v>
      </c>
      <c r="K149" s="130">
        <f>K150+K151+K153</f>
        <v>0</v>
      </c>
      <c r="L149" s="130">
        <v>0</v>
      </c>
      <c r="M149" s="130">
        <f>M150+M151+M153</f>
        <v>0</v>
      </c>
      <c r="N149" s="130">
        <f>N150+N151+N153</f>
        <v>0</v>
      </c>
      <c r="O149" s="176"/>
    </row>
    <row r="150" spans="1:15" ht="60">
      <c r="A150" s="151"/>
      <c r="B150" s="99" t="s">
        <v>291</v>
      </c>
      <c r="C150" s="53"/>
      <c r="D150" s="109"/>
      <c r="E150" s="131"/>
      <c r="F150" s="131"/>
      <c r="G150" s="131"/>
      <c r="H150" s="132">
        <v>30</v>
      </c>
      <c r="I150" s="133">
        <v>12</v>
      </c>
      <c r="J150" s="133"/>
      <c r="K150" s="131"/>
      <c r="L150" s="133"/>
      <c r="M150" s="131"/>
      <c r="N150" s="131"/>
      <c r="O150" s="176"/>
    </row>
    <row r="151" spans="1:15">
      <c r="A151" s="151">
        <v>58</v>
      </c>
      <c r="B151" s="42" t="s">
        <v>135</v>
      </c>
      <c r="C151" s="52" t="s">
        <v>136</v>
      </c>
      <c r="D151" s="156"/>
      <c r="E151" s="156">
        <v>105.2</v>
      </c>
      <c r="F151" s="156">
        <v>60</v>
      </c>
      <c r="G151" s="156">
        <v>8</v>
      </c>
      <c r="H151" s="158"/>
      <c r="I151" s="156"/>
      <c r="J151" s="156"/>
      <c r="K151" s="156"/>
      <c r="L151" s="156"/>
      <c r="M151" s="156"/>
      <c r="N151" s="156"/>
      <c r="O151" s="176"/>
    </row>
    <row r="152" spans="1:15" s="83" customFormat="1" ht="60">
      <c r="A152" s="151"/>
      <c r="B152" s="37" t="s">
        <v>178</v>
      </c>
      <c r="C152" s="52" t="s">
        <v>137</v>
      </c>
      <c r="D152" s="156"/>
      <c r="E152" s="156"/>
      <c r="F152" s="156"/>
      <c r="G152" s="156"/>
      <c r="H152" s="158"/>
      <c r="I152" s="156"/>
      <c r="J152" s="156"/>
      <c r="K152" s="156"/>
      <c r="L152" s="156"/>
      <c r="M152" s="156"/>
      <c r="N152" s="156"/>
      <c r="O152" s="176"/>
    </row>
    <row r="153" spans="1:15">
      <c r="A153" s="151">
        <v>59</v>
      </c>
      <c r="B153" s="42" t="s">
        <v>141</v>
      </c>
      <c r="C153" s="52" t="s">
        <v>136</v>
      </c>
      <c r="D153" s="156"/>
      <c r="E153" s="156"/>
      <c r="F153" s="156"/>
      <c r="G153" s="156"/>
      <c r="H153" s="158"/>
      <c r="I153" s="156"/>
      <c r="J153" s="156"/>
      <c r="K153" s="156"/>
      <c r="L153" s="156"/>
      <c r="M153" s="156"/>
      <c r="N153" s="156"/>
      <c r="O153" s="176"/>
    </row>
    <row r="154" spans="1:15" ht="48">
      <c r="A154" s="151"/>
      <c r="B154" s="37" t="s">
        <v>179</v>
      </c>
      <c r="C154" s="52" t="s">
        <v>137</v>
      </c>
      <c r="D154" s="156"/>
      <c r="E154" s="156"/>
      <c r="F154" s="156"/>
      <c r="G154" s="156"/>
      <c r="H154" s="158"/>
      <c r="I154" s="156"/>
      <c r="J154" s="156"/>
      <c r="K154" s="156"/>
      <c r="L154" s="156"/>
      <c r="M154" s="156"/>
      <c r="N154" s="156"/>
      <c r="O154" s="176"/>
    </row>
    <row r="155" spans="1:15">
      <c r="A155" s="124">
        <v>60</v>
      </c>
      <c r="B155" s="84" t="s">
        <v>97</v>
      </c>
      <c r="C155" s="94" t="s">
        <v>137</v>
      </c>
      <c r="D155" s="129"/>
      <c r="E155" s="130">
        <f>E156+E157+E159</f>
        <v>0</v>
      </c>
      <c r="F155" s="130">
        <f>F156+F157+F159</f>
        <v>0</v>
      </c>
      <c r="G155" s="130">
        <f>G156+G157+G159</f>
        <v>0</v>
      </c>
      <c r="H155" s="130">
        <f>H156+H157+H159</f>
        <v>320</v>
      </c>
      <c r="I155" s="130">
        <f>I157+I159</f>
        <v>0</v>
      </c>
      <c r="J155" s="130">
        <f>J159</f>
        <v>39.200000000000003</v>
      </c>
      <c r="K155" s="130">
        <f>K156+K157+K159</f>
        <v>64</v>
      </c>
      <c r="L155" s="130">
        <v>0</v>
      </c>
      <c r="M155" s="130">
        <f>M156+M157+M159</f>
        <v>0</v>
      </c>
      <c r="N155" s="130">
        <f>N156+N157+N159</f>
        <v>0</v>
      </c>
      <c r="O155" s="39"/>
    </row>
    <row r="156" spans="1:15" ht="63.75">
      <c r="A156" s="124"/>
      <c r="B156" s="85" t="s">
        <v>257</v>
      </c>
      <c r="C156" s="53"/>
      <c r="D156" s="109"/>
      <c r="E156" s="131"/>
      <c r="F156" s="131"/>
      <c r="G156" s="131"/>
      <c r="H156" s="132"/>
      <c r="I156" s="133"/>
      <c r="J156" s="133"/>
      <c r="K156" s="131"/>
      <c r="L156" s="133"/>
      <c r="M156" s="131"/>
      <c r="N156" s="131"/>
      <c r="O156" s="39"/>
    </row>
    <row r="157" spans="1:15">
      <c r="A157" s="151">
        <v>61</v>
      </c>
      <c r="B157" s="42" t="s">
        <v>135</v>
      </c>
      <c r="C157" s="52" t="s">
        <v>136</v>
      </c>
      <c r="D157" s="156"/>
      <c r="E157" s="156"/>
      <c r="F157" s="156"/>
      <c r="G157" s="156"/>
      <c r="H157" s="158"/>
      <c r="I157" s="156"/>
      <c r="J157" s="156"/>
      <c r="K157" s="156"/>
      <c r="L157" s="156"/>
      <c r="M157" s="156"/>
      <c r="N157" s="156"/>
      <c r="O157" s="176"/>
    </row>
    <row r="158" spans="1:15" ht="60">
      <c r="A158" s="151"/>
      <c r="B158" s="37" t="s">
        <v>178</v>
      </c>
      <c r="C158" s="52" t="s">
        <v>137</v>
      </c>
      <c r="D158" s="156"/>
      <c r="E158" s="156"/>
      <c r="F158" s="156"/>
      <c r="G158" s="156"/>
      <c r="H158" s="158"/>
      <c r="I158" s="156"/>
      <c r="J158" s="156"/>
      <c r="K158" s="156"/>
      <c r="L158" s="156"/>
      <c r="M158" s="156"/>
      <c r="N158" s="156"/>
      <c r="O158" s="176"/>
    </row>
    <row r="159" spans="1:15">
      <c r="A159" s="151">
        <v>62</v>
      </c>
      <c r="B159" s="42" t="s">
        <v>141</v>
      </c>
      <c r="C159" s="52" t="s">
        <v>136</v>
      </c>
      <c r="D159" s="156"/>
      <c r="E159" s="156"/>
      <c r="F159" s="156"/>
      <c r="G159" s="156"/>
      <c r="H159" s="158">
        <v>320</v>
      </c>
      <c r="I159" s="156">
        <v>0</v>
      </c>
      <c r="J159" s="156">
        <v>39.200000000000003</v>
      </c>
      <c r="K159" s="156">
        <v>64</v>
      </c>
      <c r="L159" s="156"/>
      <c r="M159" s="156"/>
      <c r="N159" s="156"/>
      <c r="O159" s="176"/>
    </row>
    <row r="160" spans="1:15" ht="48">
      <c r="A160" s="151"/>
      <c r="B160" s="86" t="s">
        <v>258</v>
      </c>
      <c r="C160" s="52" t="s">
        <v>137</v>
      </c>
      <c r="D160" s="156"/>
      <c r="E160" s="156"/>
      <c r="F160" s="156"/>
      <c r="G160" s="156"/>
      <c r="H160" s="158"/>
      <c r="I160" s="156"/>
      <c r="J160" s="156"/>
      <c r="K160" s="156"/>
      <c r="L160" s="156"/>
      <c r="M160" s="156"/>
      <c r="N160" s="156"/>
      <c r="O160" s="176"/>
    </row>
  </sheetData>
  <mergeCells count="832"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94:O96"/>
    <mergeCell ref="A94:A96"/>
    <mergeCell ref="D94:D96"/>
    <mergeCell ref="E94:E96"/>
    <mergeCell ref="F94:F96"/>
    <mergeCell ref="G94:G96"/>
    <mergeCell ref="H94:H96"/>
    <mergeCell ref="I94:I96"/>
    <mergeCell ref="J94:J96"/>
    <mergeCell ref="K94:K96"/>
    <mergeCell ref="D6:N6"/>
    <mergeCell ref="K153:K154"/>
    <mergeCell ref="L153:L154"/>
    <mergeCell ref="M153:M154"/>
    <mergeCell ref="N153:N154"/>
    <mergeCell ref="K157:K158"/>
    <mergeCell ref="L157:L158"/>
    <mergeCell ref="M157:M158"/>
    <mergeCell ref="N157:N158"/>
    <mergeCell ref="K138:K139"/>
    <mergeCell ref="L138:L139"/>
    <mergeCell ref="M138:M139"/>
    <mergeCell ref="N138:N139"/>
    <mergeCell ref="K140:K141"/>
    <mergeCell ref="L140:L141"/>
    <mergeCell ref="M140:M141"/>
    <mergeCell ref="N140:N141"/>
    <mergeCell ref="K142:K143"/>
    <mergeCell ref="L142:L143"/>
    <mergeCell ref="M142:M143"/>
    <mergeCell ref="N142:N143"/>
    <mergeCell ref="K131:K133"/>
    <mergeCell ref="L131:L133"/>
    <mergeCell ref="M131:M133"/>
    <mergeCell ref="K159:K160"/>
    <mergeCell ref="L159:L160"/>
    <mergeCell ref="M159:M160"/>
    <mergeCell ref="N159:N160"/>
    <mergeCell ref="K144:K145"/>
    <mergeCell ref="L144:L145"/>
    <mergeCell ref="M144:M145"/>
    <mergeCell ref="N144:N145"/>
    <mergeCell ref="K146:K147"/>
    <mergeCell ref="L146:L147"/>
    <mergeCell ref="M146:M147"/>
    <mergeCell ref="N146:N147"/>
    <mergeCell ref="K151:K152"/>
    <mergeCell ref="L151:L152"/>
    <mergeCell ref="M151:M152"/>
    <mergeCell ref="N151:N152"/>
    <mergeCell ref="N131:N133"/>
    <mergeCell ref="K134:K135"/>
    <mergeCell ref="L134:L135"/>
    <mergeCell ref="M134:M135"/>
    <mergeCell ref="N134:N135"/>
    <mergeCell ref="K136:K137"/>
    <mergeCell ref="L136:L137"/>
    <mergeCell ref="M136:M137"/>
    <mergeCell ref="N136:N137"/>
    <mergeCell ref="K125:K126"/>
    <mergeCell ref="L125:L126"/>
    <mergeCell ref="M125:M126"/>
    <mergeCell ref="N125:N126"/>
    <mergeCell ref="K127:K128"/>
    <mergeCell ref="L127:L128"/>
    <mergeCell ref="M127:M128"/>
    <mergeCell ref="N127:N128"/>
    <mergeCell ref="K129:K130"/>
    <mergeCell ref="L129:L130"/>
    <mergeCell ref="M129:M130"/>
    <mergeCell ref="N129:N130"/>
    <mergeCell ref="K118:K119"/>
    <mergeCell ref="L118:L119"/>
    <mergeCell ref="M118:M119"/>
    <mergeCell ref="N118:N119"/>
    <mergeCell ref="K120:K121"/>
    <mergeCell ref="L120:L121"/>
    <mergeCell ref="M120:M121"/>
    <mergeCell ref="N120:N121"/>
    <mergeCell ref="K122:K124"/>
    <mergeCell ref="L122:L124"/>
    <mergeCell ref="M122:M124"/>
    <mergeCell ref="N122:N124"/>
    <mergeCell ref="K110:K112"/>
    <mergeCell ref="L110:L112"/>
    <mergeCell ref="M110:M112"/>
    <mergeCell ref="N110:N112"/>
    <mergeCell ref="K113:K115"/>
    <mergeCell ref="L113:L115"/>
    <mergeCell ref="M113:M115"/>
    <mergeCell ref="N113:N115"/>
    <mergeCell ref="K116:K117"/>
    <mergeCell ref="L116:L117"/>
    <mergeCell ref="M116:M117"/>
    <mergeCell ref="N116:N117"/>
    <mergeCell ref="K102:K104"/>
    <mergeCell ref="L102:L104"/>
    <mergeCell ref="M102:M104"/>
    <mergeCell ref="N102:N104"/>
    <mergeCell ref="K105:K107"/>
    <mergeCell ref="L105:L107"/>
    <mergeCell ref="M105:M107"/>
    <mergeCell ref="N105:N107"/>
    <mergeCell ref="K108:K109"/>
    <mergeCell ref="L108:L109"/>
    <mergeCell ref="M108:M109"/>
    <mergeCell ref="N108:N109"/>
    <mergeCell ref="K88:K90"/>
    <mergeCell ref="L88:L90"/>
    <mergeCell ref="M88:M90"/>
    <mergeCell ref="N88:N90"/>
    <mergeCell ref="K97:K98"/>
    <mergeCell ref="L97:L98"/>
    <mergeCell ref="M97:M98"/>
    <mergeCell ref="N97:N98"/>
    <mergeCell ref="K99:K100"/>
    <mergeCell ref="L99:L100"/>
    <mergeCell ref="M99:M100"/>
    <mergeCell ref="N99:N100"/>
    <mergeCell ref="L91:L93"/>
    <mergeCell ref="M91:M93"/>
    <mergeCell ref="N91:N93"/>
    <mergeCell ref="L94:L96"/>
    <mergeCell ref="M94:M96"/>
    <mergeCell ref="N94:N96"/>
    <mergeCell ref="K77:K80"/>
    <mergeCell ref="L77:L80"/>
    <mergeCell ref="M77:M80"/>
    <mergeCell ref="N77:N80"/>
    <mergeCell ref="K81:K84"/>
    <mergeCell ref="L81:L84"/>
    <mergeCell ref="M81:M84"/>
    <mergeCell ref="N81:N84"/>
    <mergeCell ref="K85:K87"/>
    <mergeCell ref="L85:L87"/>
    <mergeCell ref="M85:M87"/>
    <mergeCell ref="N85:N87"/>
    <mergeCell ref="K66:K67"/>
    <mergeCell ref="L66:L67"/>
    <mergeCell ref="M66:M67"/>
    <mergeCell ref="N66:N67"/>
    <mergeCell ref="K68:K72"/>
    <mergeCell ref="L68:L72"/>
    <mergeCell ref="M68:M72"/>
    <mergeCell ref="N68:N72"/>
    <mergeCell ref="K74:K76"/>
    <mergeCell ref="L74:L76"/>
    <mergeCell ref="M74:M76"/>
    <mergeCell ref="N74:N76"/>
    <mergeCell ref="K56:K57"/>
    <mergeCell ref="L56:L57"/>
    <mergeCell ref="M56:M57"/>
    <mergeCell ref="N56:N57"/>
    <mergeCell ref="K58:K59"/>
    <mergeCell ref="L58:L59"/>
    <mergeCell ref="M58:M59"/>
    <mergeCell ref="N58:N59"/>
    <mergeCell ref="K60:K63"/>
    <mergeCell ref="L60:L63"/>
    <mergeCell ref="M60:M63"/>
    <mergeCell ref="N60:N63"/>
    <mergeCell ref="K50:K51"/>
    <mergeCell ref="L50:L51"/>
    <mergeCell ref="M50:M51"/>
    <mergeCell ref="N50:N51"/>
    <mergeCell ref="K52:K53"/>
    <mergeCell ref="L52:L53"/>
    <mergeCell ref="M52:M53"/>
    <mergeCell ref="N52:N53"/>
    <mergeCell ref="K54:K55"/>
    <mergeCell ref="L54:L55"/>
    <mergeCell ref="M54:M55"/>
    <mergeCell ref="N54:N55"/>
    <mergeCell ref="K44:K45"/>
    <mergeCell ref="L44:L45"/>
    <mergeCell ref="M44:M45"/>
    <mergeCell ref="N44:N45"/>
    <mergeCell ref="K46:K47"/>
    <mergeCell ref="L46:L47"/>
    <mergeCell ref="M46:M47"/>
    <mergeCell ref="N46:N47"/>
    <mergeCell ref="K48:K49"/>
    <mergeCell ref="L48:L49"/>
    <mergeCell ref="M48:M49"/>
    <mergeCell ref="N48:N49"/>
    <mergeCell ref="K38:K39"/>
    <mergeCell ref="L38:L39"/>
    <mergeCell ref="M38:M39"/>
    <mergeCell ref="N38:N39"/>
    <mergeCell ref="K40:K41"/>
    <mergeCell ref="L40:L41"/>
    <mergeCell ref="M40:M41"/>
    <mergeCell ref="N40:N41"/>
    <mergeCell ref="K42:K43"/>
    <mergeCell ref="L42:L43"/>
    <mergeCell ref="M42:M43"/>
    <mergeCell ref="N42:N43"/>
    <mergeCell ref="K32:K33"/>
    <mergeCell ref="L32:L33"/>
    <mergeCell ref="M32:M33"/>
    <mergeCell ref="N32:N33"/>
    <mergeCell ref="K34:K35"/>
    <mergeCell ref="L34:L35"/>
    <mergeCell ref="M34:M35"/>
    <mergeCell ref="N34:N35"/>
    <mergeCell ref="K36:K37"/>
    <mergeCell ref="L36:L37"/>
    <mergeCell ref="M36:M37"/>
    <mergeCell ref="N36:N37"/>
    <mergeCell ref="N26:N27"/>
    <mergeCell ref="K28:K29"/>
    <mergeCell ref="L28:L29"/>
    <mergeCell ref="M28:M29"/>
    <mergeCell ref="N28:N29"/>
    <mergeCell ref="K30:K31"/>
    <mergeCell ref="L30:L31"/>
    <mergeCell ref="M30:M31"/>
    <mergeCell ref="N30:N31"/>
    <mergeCell ref="K9:K10"/>
    <mergeCell ref="L9:L10"/>
    <mergeCell ref="M9:M10"/>
    <mergeCell ref="N9:N10"/>
    <mergeCell ref="K11:K12"/>
    <mergeCell ref="L11:L12"/>
    <mergeCell ref="M11:M12"/>
    <mergeCell ref="N11:N12"/>
    <mergeCell ref="K13:K14"/>
    <mergeCell ref="L13:L14"/>
    <mergeCell ref="M13:M14"/>
    <mergeCell ref="N13:N14"/>
    <mergeCell ref="H151:H152"/>
    <mergeCell ref="I151:I152"/>
    <mergeCell ref="H138:H139"/>
    <mergeCell ref="G144:G145"/>
    <mergeCell ref="J151:J152"/>
    <mergeCell ref="J153:J154"/>
    <mergeCell ref="I153:I154"/>
    <mergeCell ref="I142:I143"/>
    <mergeCell ref="I144:I145"/>
    <mergeCell ref="J144:J145"/>
    <mergeCell ref="J136:J137"/>
    <mergeCell ref="H144:H145"/>
    <mergeCell ref="A153:A154"/>
    <mergeCell ref="A151:A152"/>
    <mergeCell ref="A148:A150"/>
    <mergeCell ref="A142:A143"/>
    <mergeCell ref="C142:C143"/>
    <mergeCell ref="D142:D143"/>
    <mergeCell ref="F151:F152"/>
    <mergeCell ref="D153:D154"/>
    <mergeCell ref="E153:E154"/>
    <mergeCell ref="F153:F154"/>
    <mergeCell ref="E151:E152"/>
    <mergeCell ref="D151:D152"/>
    <mergeCell ref="E144:E145"/>
    <mergeCell ref="F144:F145"/>
    <mergeCell ref="E146:E147"/>
    <mergeCell ref="F146:F147"/>
    <mergeCell ref="G153:G154"/>
    <mergeCell ref="I138:I139"/>
    <mergeCell ref="A144:A145"/>
    <mergeCell ref="G151:G152"/>
    <mergeCell ref="D144:D145"/>
    <mergeCell ref="D146:D147"/>
    <mergeCell ref="A146:A147"/>
    <mergeCell ref="A140:A141"/>
    <mergeCell ref="D138:D139"/>
    <mergeCell ref="E140:E141"/>
    <mergeCell ref="F142:F143"/>
    <mergeCell ref="G142:G143"/>
    <mergeCell ref="E142:E143"/>
    <mergeCell ref="F138:F139"/>
    <mergeCell ref="E138:E139"/>
    <mergeCell ref="D140:D141"/>
    <mergeCell ref="G140:G141"/>
    <mergeCell ref="A134:A135"/>
    <mergeCell ref="D125:D126"/>
    <mergeCell ref="F122:F124"/>
    <mergeCell ref="A136:A137"/>
    <mergeCell ref="D129:D130"/>
    <mergeCell ref="G138:G139"/>
    <mergeCell ref="G134:G135"/>
    <mergeCell ref="F134:F135"/>
    <mergeCell ref="E136:E137"/>
    <mergeCell ref="E134:E135"/>
    <mergeCell ref="E125:E126"/>
    <mergeCell ref="A138:A139"/>
    <mergeCell ref="D134:D135"/>
    <mergeCell ref="H134:H135"/>
    <mergeCell ref="H136:H137"/>
    <mergeCell ref="G129:G130"/>
    <mergeCell ref="D136:D137"/>
    <mergeCell ref="J134:J135"/>
    <mergeCell ref="H127:H128"/>
    <mergeCell ref="H125:H126"/>
    <mergeCell ref="I127:I128"/>
    <mergeCell ref="G136:G137"/>
    <mergeCell ref="J125:J126"/>
    <mergeCell ref="E131:E133"/>
    <mergeCell ref="F125:F126"/>
    <mergeCell ref="G127:G128"/>
    <mergeCell ref="F127:F128"/>
    <mergeCell ref="F131:F133"/>
    <mergeCell ref="D131:D133"/>
    <mergeCell ref="I129:I130"/>
    <mergeCell ref="G131:G133"/>
    <mergeCell ref="J131:J133"/>
    <mergeCell ref="E129:E130"/>
    <mergeCell ref="F129:F130"/>
    <mergeCell ref="G125:G126"/>
    <mergeCell ref="I134:I135"/>
    <mergeCell ref="I136:I137"/>
    <mergeCell ref="A118:A119"/>
    <mergeCell ref="G120:G121"/>
    <mergeCell ref="G122:G124"/>
    <mergeCell ref="H122:H124"/>
    <mergeCell ref="A120:A121"/>
    <mergeCell ref="H118:H119"/>
    <mergeCell ref="A122:A124"/>
    <mergeCell ref="E118:E119"/>
    <mergeCell ref="I131:I133"/>
    <mergeCell ref="D122:D124"/>
    <mergeCell ref="A129:A130"/>
    <mergeCell ref="D120:D121"/>
    <mergeCell ref="I120:I121"/>
    <mergeCell ref="F120:F121"/>
    <mergeCell ref="I125:I126"/>
    <mergeCell ref="E127:E128"/>
    <mergeCell ref="A127:A128"/>
    <mergeCell ref="A125:A126"/>
    <mergeCell ref="A131:A133"/>
    <mergeCell ref="E120:E121"/>
    <mergeCell ref="B1:P1"/>
    <mergeCell ref="D127:D128"/>
    <mergeCell ref="J127:J128"/>
    <mergeCell ref="C105:C107"/>
    <mergeCell ref="F108:F109"/>
    <mergeCell ref="G108:G109"/>
    <mergeCell ref="J118:J119"/>
    <mergeCell ref="C116:C117"/>
    <mergeCell ref="G113:G115"/>
    <mergeCell ref="J113:J115"/>
    <mergeCell ref="E113:E115"/>
    <mergeCell ref="D113:D115"/>
    <mergeCell ref="C113:C115"/>
    <mergeCell ref="G110:G112"/>
    <mergeCell ref="F110:F112"/>
    <mergeCell ref="F113:F115"/>
    <mergeCell ref="D110:D112"/>
    <mergeCell ref="D118:D119"/>
    <mergeCell ref="G118:G119"/>
    <mergeCell ref="I113:I115"/>
    <mergeCell ref="I118:I119"/>
    <mergeCell ref="F118:F119"/>
    <mergeCell ref="F116:F117"/>
    <mergeCell ref="D116:D117"/>
    <mergeCell ref="I46:I47"/>
    <mergeCell ref="I50:I51"/>
    <mergeCell ref="I48:I49"/>
    <mergeCell ref="H50:H51"/>
    <mergeCell ref="H97:H98"/>
    <mergeCell ref="E54:E55"/>
    <mergeCell ref="E52:E53"/>
    <mergeCell ref="E81:E84"/>
    <mergeCell ref="E74:E76"/>
    <mergeCell ref="E58:E59"/>
    <mergeCell ref="E56:E57"/>
    <mergeCell ref="H48:H49"/>
    <mergeCell ref="F66:F67"/>
    <mergeCell ref="G50:G51"/>
    <mergeCell ref="E88:E90"/>
    <mergeCell ref="F52:F53"/>
    <mergeCell ref="G46:G47"/>
    <mergeCell ref="E48:E49"/>
    <mergeCell ref="F46:F47"/>
    <mergeCell ref="G48:G49"/>
    <mergeCell ref="F48:F49"/>
    <mergeCell ref="G54:G55"/>
    <mergeCell ref="G74:G76"/>
    <mergeCell ref="G97:G98"/>
    <mergeCell ref="O32:O33"/>
    <mergeCell ref="J38:J39"/>
    <mergeCell ref="O26:O27"/>
    <mergeCell ref="O34:O35"/>
    <mergeCell ref="J30:J31"/>
    <mergeCell ref="J28:J29"/>
    <mergeCell ref="J32:J33"/>
    <mergeCell ref="J34:J35"/>
    <mergeCell ref="O20:O21"/>
    <mergeCell ref="J20:J21"/>
    <mergeCell ref="O22:O23"/>
    <mergeCell ref="O36:O37"/>
    <mergeCell ref="O38:O39"/>
    <mergeCell ref="K20:K21"/>
    <mergeCell ref="L20:L21"/>
    <mergeCell ref="M20:M21"/>
    <mergeCell ref="N20:N21"/>
    <mergeCell ref="K22:K23"/>
    <mergeCell ref="L22:L23"/>
    <mergeCell ref="M22:M23"/>
    <mergeCell ref="N22:N23"/>
    <mergeCell ref="K24:K25"/>
    <mergeCell ref="L24:L25"/>
    <mergeCell ref="M24:M25"/>
    <mergeCell ref="J13:J14"/>
    <mergeCell ref="O18:O19"/>
    <mergeCell ref="J22:J23"/>
    <mergeCell ref="O13:O14"/>
    <mergeCell ref="O30:O31"/>
    <mergeCell ref="O24:O25"/>
    <mergeCell ref="J24:J25"/>
    <mergeCell ref="J26:J27"/>
    <mergeCell ref="O28:O29"/>
    <mergeCell ref="O15:O17"/>
    <mergeCell ref="J15:J17"/>
    <mergeCell ref="J18:J19"/>
    <mergeCell ref="K15:K17"/>
    <mergeCell ref="L15:L17"/>
    <mergeCell ref="M15:M17"/>
    <mergeCell ref="N15:N17"/>
    <mergeCell ref="K18:K19"/>
    <mergeCell ref="L18:L19"/>
    <mergeCell ref="M18:M19"/>
    <mergeCell ref="N18:N19"/>
    <mergeCell ref="N24:N25"/>
    <mergeCell ref="K26:K27"/>
    <mergeCell ref="L26:L27"/>
    <mergeCell ref="M26:M27"/>
    <mergeCell ref="I20:I21"/>
    <mergeCell ref="G32:G33"/>
    <mergeCell ref="G44:G45"/>
    <mergeCell ref="G40:G41"/>
    <mergeCell ref="G42:G43"/>
    <mergeCell ref="D42:D43"/>
    <mergeCell ref="D38:D39"/>
    <mergeCell ref="H30:H31"/>
    <mergeCell ref="D34:D35"/>
    <mergeCell ref="D24:D25"/>
    <mergeCell ref="E22:E23"/>
    <mergeCell ref="G26:G27"/>
    <mergeCell ref="F26:F27"/>
    <mergeCell ref="F24:F25"/>
    <mergeCell ref="H26:H27"/>
    <mergeCell ref="H22:H23"/>
    <mergeCell ref="F44:F45"/>
    <mergeCell ref="F42:F43"/>
    <mergeCell ref="F40:F41"/>
    <mergeCell ref="F36:F37"/>
    <mergeCell ref="F32:F33"/>
    <mergeCell ref="F22:F23"/>
    <mergeCell ref="F38:F39"/>
    <mergeCell ref="H44:H45"/>
    <mergeCell ref="J36:J37"/>
    <mergeCell ref="I32:I33"/>
    <mergeCell ref="I38:I39"/>
    <mergeCell ref="I15:I17"/>
    <mergeCell ref="D11:D12"/>
    <mergeCell ref="I13:I14"/>
    <mergeCell ref="G20:G21"/>
    <mergeCell ref="I11:I12"/>
    <mergeCell ref="D13:D14"/>
    <mergeCell ref="E15:E17"/>
    <mergeCell ref="E13:E14"/>
    <mergeCell ref="F13:F14"/>
    <mergeCell ref="H13:H14"/>
    <mergeCell ref="H18:H19"/>
    <mergeCell ref="I18:I19"/>
    <mergeCell ref="F18:F19"/>
    <mergeCell ref="H15:H17"/>
    <mergeCell ref="I28:I29"/>
    <mergeCell ref="I22:I23"/>
    <mergeCell ref="H20:H21"/>
    <mergeCell ref="H28:H29"/>
    <mergeCell ref="H24:H25"/>
    <mergeCell ref="E20:E21"/>
    <mergeCell ref="D32:D33"/>
    <mergeCell ref="I24:I25"/>
    <mergeCell ref="G38:G39"/>
    <mergeCell ref="I34:I35"/>
    <mergeCell ref="I36:I37"/>
    <mergeCell ref="G22:G23"/>
    <mergeCell ref="G30:G31"/>
    <mergeCell ref="H38:H39"/>
    <mergeCell ref="I44:I45"/>
    <mergeCell ref="I42:I43"/>
    <mergeCell ref="I40:I41"/>
    <mergeCell ref="H42:H43"/>
    <mergeCell ref="I30:I31"/>
    <mergeCell ref="I26:I27"/>
    <mergeCell ref="H36:H37"/>
    <mergeCell ref="G36:G37"/>
    <mergeCell ref="F9:F10"/>
    <mergeCell ref="F15:F17"/>
    <mergeCell ref="G15:G17"/>
    <mergeCell ref="E18:E19"/>
    <mergeCell ref="D15:D17"/>
    <mergeCell ref="H46:H47"/>
    <mergeCell ref="H40:H41"/>
    <mergeCell ref="G28:G29"/>
    <mergeCell ref="G18:G19"/>
    <mergeCell ref="D28:D29"/>
    <mergeCell ref="H34:H35"/>
    <mergeCell ref="H32:H33"/>
    <mergeCell ref="A3:P3"/>
    <mergeCell ref="A4:P4"/>
    <mergeCell ref="A6:A7"/>
    <mergeCell ref="B6:B7"/>
    <mergeCell ref="C6:C7"/>
    <mergeCell ref="A13:A14"/>
    <mergeCell ref="E11:E12"/>
    <mergeCell ref="F11:F12"/>
    <mergeCell ref="G11:G12"/>
    <mergeCell ref="A11:A12"/>
    <mergeCell ref="G13:G14"/>
    <mergeCell ref="A9:A10"/>
    <mergeCell ref="I9:I10"/>
    <mergeCell ref="C9:C10"/>
    <mergeCell ref="E9:E10"/>
    <mergeCell ref="D9:D10"/>
    <mergeCell ref="H9:H10"/>
    <mergeCell ref="G9:G10"/>
    <mergeCell ref="C11:C12"/>
    <mergeCell ref="H11:H12"/>
    <mergeCell ref="O9:O10"/>
    <mergeCell ref="J11:J12"/>
    <mergeCell ref="O11:O12"/>
    <mergeCell ref="J9:J10"/>
    <mergeCell ref="G159:G160"/>
    <mergeCell ref="I159:I160"/>
    <mergeCell ref="H52:H53"/>
    <mergeCell ref="I52:I53"/>
    <mergeCell ref="G52:G53"/>
    <mergeCell ref="H116:H117"/>
    <mergeCell ref="H66:H67"/>
    <mergeCell ref="I157:I158"/>
    <mergeCell ref="H157:H158"/>
    <mergeCell ref="I110:I112"/>
    <mergeCell ref="H129:H130"/>
    <mergeCell ref="H120:H121"/>
    <mergeCell ref="H131:H133"/>
    <mergeCell ref="I68:I72"/>
    <mergeCell ref="I60:I63"/>
    <mergeCell ref="H58:H59"/>
    <mergeCell ref="H60:H63"/>
    <mergeCell ref="I108:I109"/>
    <mergeCell ref="I85:I87"/>
    <mergeCell ref="I77:I80"/>
    <mergeCell ref="I66:I67"/>
    <mergeCell ref="G157:G158"/>
    <mergeCell ref="G81:G84"/>
    <mergeCell ref="G68:G72"/>
    <mergeCell ref="G58:G59"/>
    <mergeCell ref="G56:G57"/>
    <mergeCell ref="G60:G63"/>
    <mergeCell ref="H108:H109"/>
    <mergeCell ref="H54:H55"/>
    <mergeCell ref="I99:I100"/>
    <mergeCell ref="H81:H84"/>
    <mergeCell ref="I97:I98"/>
    <mergeCell ref="H74:H76"/>
    <mergeCell ref="I54:I55"/>
    <mergeCell ref="I58:I59"/>
    <mergeCell ref="H56:H57"/>
    <mergeCell ref="I56:I57"/>
    <mergeCell ref="G99:G100"/>
    <mergeCell ref="G102:G104"/>
    <mergeCell ref="H102:H104"/>
    <mergeCell ref="G88:G90"/>
    <mergeCell ref="G105:G107"/>
    <mergeCell ref="I81:I84"/>
    <mergeCell ref="G77:G80"/>
    <mergeCell ref="G85:G87"/>
    <mergeCell ref="G66:G67"/>
    <mergeCell ref="A40:A41"/>
    <mergeCell ref="A38:A39"/>
    <mergeCell ref="F20:F21"/>
    <mergeCell ref="G24:G25"/>
    <mergeCell ref="E40:E41"/>
    <mergeCell ref="D40:D41"/>
    <mergeCell ref="E44:E45"/>
    <mergeCell ref="D30:D31"/>
    <mergeCell ref="E38:E39"/>
    <mergeCell ref="E42:E43"/>
    <mergeCell ref="E34:E35"/>
    <mergeCell ref="E32:E33"/>
    <mergeCell ref="D44:D45"/>
    <mergeCell ref="E26:E27"/>
    <mergeCell ref="D36:D37"/>
    <mergeCell ref="E36:E37"/>
    <mergeCell ref="C36:C37"/>
    <mergeCell ref="C38:C39"/>
    <mergeCell ref="A32:A33"/>
    <mergeCell ref="A42:A43"/>
    <mergeCell ref="A36:A37"/>
    <mergeCell ref="A34:A35"/>
    <mergeCell ref="A44:A45"/>
    <mergeCell ref="G34:G35"/>
    <mergeCell ref="A15:A17"/>
    <mergeCell ref="D20:D21"/>
    <mergeCell ref="D22:D23"/>
    <mergeCell ref="D18:D19"/>
    <mergeCell ref="C15:C17"/>
    <mergeCell ref="A22:A23"/>
    <mergeCell ref="A20:A21"/>
    <mergeCell ref="A18:A19"/>
    <mergeCell ref="A28:A29"/>
    <mergeCell ref="C18:C19"/>
    <mergeCell ref="C24:C25"/>
    <mergeCell ref="C26:C27"/>
    <mergeCell ref="O159:O160"/>
    <mergeCell ref="F136:F137"/>
    <mergeCell ref="O60:O63"/>
    <mergeCell ref="O120:O121"/>
    <mergeCell ref="O125:O126"/>
    <mergeCell ref="O127:O128"/>
    <mergeCell ref="A24:A25"/>
    <mergeCell ref="A30:A31"/>
    <mergeCell ref="A26:A27"/>
    <mergeCell ref="F34:F35"/>
    <mergeCell ref="E30:E31"/>
    <mergeCell ref="F30:F31"/>
    <mergeCell ref="E24:E25"/>
    <mergeCell ref="D26:D27"/>
    <mergeCell ref="E28:E29"/>
    <mergeCell ref="F28:F29"/>
    <mergeCell ref="O108:O109"/>
    <mergeCell ref="O99:O100"/>
    <mergeCell ref="O88:O90"/>
    <mergeCell ref="F77:F80"/>
    <mergeCell ref="I105:I107"/>
    <mergeCell ref="I102:I104"/>
    <mergeCell ref="H105:H107"/>
    <mergeCell ref="O153:O154"/>
    <mergeCell ref="O151:O152"/>
    <mergeCell ref="O148:O150"/>
    <mergeCell ref="O131:O133"/>
    <mergeCell ref="O144:O145"/>
    <mergeCell ref="O157:O158"/>
    <mergeCell ref="O118:O119"/>
    <mergeCell ref="F159:F160"/>
    <mergeCell ref="F157:F158"/>
    <mergeCell ref="J129:J130"/>
    <mergeCell ref="J120:J121"/>
    <mergeCell ref="F140:F141"/>
    <mergeCell ref="J142:J143"/>
    <mergeCell ref="I140:I141"/>
    <mergeCell ref="J140:J141"/>
    <mergeCell ref="G146:G147"/>
    <mergeCell ref="O146:O147"/>
    <mergeCell ref="J146:J147"/>
    <mergeCell ref="H146:H147"/>
    <mergeCell ref="I146:I147"/>
    <mergeCell ref="H140:H141"/>
    <mergeCell ref="H142:H143"/>
    <mergeCell ref="H153:H154"/>
    <mergeCell ref="J138:J139"/>
    <mergeCell ref="O142:O143"/>
    <mergeCell ref="O140:O141"/>
    <mergeCell ref="O136:O137"/>
    <mergeCell ref="O138:O139"/>
    <mergeCell ref="O113:O115"/>
    <mergeCell ref="O122:O124"/>
    <mergeCell ref="O129:O130"/>
    <mergeCell ref="O134:O135"/>
    <mergeCell ref="O116:O117"/>
    <mergeCell ref="O110:O112"/>
    <mergeCell ref="O46:O47"/>
    <mergeCell ref="O58:O59"/>
    <mergeCell ref="O56:O57"/>
    <mergeCell ref="O68:O72"/>
    <mergeCell ref="O77:O80"/>
    <mergeCell ref="O81:O84"/>
    <mergeCell ref="O85:O87"/>
    <mergeCell ref="O66:O67"/>
    <mergeCell ref="O74:O76"/>
    <mergeCell ref="O52:O53"/>
    <mergeCell ref="O50:O51"/>
    <mergeCell ref="O64:O65"/>
    <mergeCell ref="J58:J59"/>
    <mergeCell ref="J52:J53"/>
    <mergeCell ref="J50:J51"/>
    <mergeCell ref="J46:J47"/>
    <mergeCell ref="J105:J107"/>
    <mergeCell ref="O40:O41"/>
    <mergeCell ref="O54:O55"/>
    <mergeCell ref="J44:J45"/>
    <mergeCell ref="J42:J43"/>
    <mergeCell ref="J66:J67"/>
    <mergeCell ref="J60:J63"/>
    <mergeCell ref="J40:J41"/>
    <mergeCell ref="J88:J90"/>
    <mergeCell ref="J85:J87"/>
    <mergeCell ref="J81:J84"/>
    <mergeCell ref="J48:J49"/>
    <mergeCell ref="J54:J55"/>
    <mergeCell ref="J56:J57"/>
    <mergeCell ref="O102:O104"/>
    <mergeCell ref="O44:O45"/>
    <mergeCell ref="O42:O43"/>
    <mergeCell ref="O105:O107"/>
    <mergeCell ref="O97:O98"/>
    <mergeCell ref="O48:O49"/>
    <mergeCell ref="J157:J158"/>
    <mergeCell ref="H159:H160"/>
    <mergeCell ref="J68:J72"/>
    <mergeCell ref="I74:I76"/>
    <mergeCell ref="H113:H115"/>
    <mergeCell ref="H110:H112"/>
    <mergeCell ref="H99:H100"/>
    <mergeCell ref="J159:J160"/>
    <mergeCell ref="J108:J109"/>
    <mergeCell ref="H68:H72"/>
    <mergeCell ref="J122:J124"/>
    <mergeCell ref="I122:I124"/>
    <mergeCell ref="I116:I117"/>
    <mergeCell ref="J110:J112"/>
    <mergeCell ref="J116:J117"/>
    <mergeCell ref="H77:H80"/>
    <mergeCell ref="J77:J80"/>
    <mergeCell ref="H88:H90"/>
    <mergeCell ref="I88:I90"/>
    <mergeCell ref="H85:H87"/>
    <mergeCell ref="J97:J98"/>
    <mergeCell ref="J102:J104"/>
    <mergeCell ref="J74:J76"/>
    <mergeCell ref="J99:J100"/>
    <mergeCell ref="G116:G117"/>
    <mergeCell ref="E46:E47"/>
    <mergeCell ref="F74:F76"/>
    <mergeCell ref="E66:E67"/>
    <mergeCell ref="E60:E63"/>
    <mergeCell ref="F54:F55"/>
    <mergeCell ref="F56:F57"/>
    <mergeCell ref="F105:F107"/>
    <mergeCell ref="A88:A90"/>
    <mergeCell ref="D58:D59"/>
    <mergeCell ref="D54:D55"/>
    <mergeCell ref="D50:D51"/>
    <mergeCell ref="A85:A87"/>
    <mergeCell ref="A81:A84"/>
    <mergeCell ref="E77:E80"/>
    <mergeCell ref="F81:F84"/>
    <mergeCell ref="E85:E87"/>
    <mergeCell ref="D56:D57"/>
    <mergeCell ref="D74:D76"/>
    <mergeCell ref="D52:D53"/>
    <mergeCell ref="E50:E51"/>
    <mergeCell ref="F58:F59"/>
    <mergeCell ref="F88:F90"/>
    <mergeCell ref="F60:F63"/>
    <mergeCell ref="A77:A80"/>
    <mergeCell ref="A68:A72"/>
    <mergeCell ref="C46:C47"/>
    <mergeCell ref="C48:C49"/>
    <mergeCell ref="A74:A76"/>
    <mergeCell ref="A60:A63"/>
    <mergeCell ref="A48:A49"/>
    <mergeCell ref="A54:A55"/>
    <mergeCell ref="A52:A53"/>
    <mergeCell ref="A56:A57"/>
    <mergeCell ref="A58:A59"/>
    <mergeCell ref="A50:A51"/>
    <mergeCell ref="A46:A47"/>
    <mergeCell ref="A65:A67"/>
    <mergeCell ref="B66:B67"/>
    <mergeCell ref="E102:E104"/>
    <mergeCell ref="D60:D63"/>
    <mergeCell ref="E68:E72"/>
    <mergeCell ref="D66:D67"/>
    <mergeCell ref="F85:F87"/>
    <mergeCell ref="D97:D98"/>
    <mergeCell ref="F50:F51"/>
    <mergeCell ref="D46:D47"/>
    <mergeCell ref="D48:D49"/>
    <mergeCell ref="F99:F100"/>
    <mergeCell ref="F97:F98"/>
    <mergeCell ref="D99:D100"/>
    <mergeCell ref="D102:D104"/>
    <mergeCell ref="F102:F104"/>
    <mergeCell ref="E97:E98"/>
    <mergeCell ref="E99:E100"/>
    <mergeCell ref="F68:F72"/>
    <mergeCell ref="D68:D72"/>
    <mergeCell ref="D81:D84"/>
    <mergeCell ref="D77:D80"/>
    <mergeCell ref="D88:D90"/>
    <mergeCell ref="D85:D87"/>
    <mergeCell ref="D64:D65"/>
    <mergeCell ref="E64:E65"/>
    <mergeCell ref="A157:A158"/>
    <mergeCell ref="D157:D158"/>
    <mergeCell ref="A159:A160"/>
    <mergeCell ref="E157:E158"/>
    <mergeCell ref="D159:D160"/>
    <mergeCell ref="E159:E160"/>
    <mergeCell ref="C97:C98"/>
    <mergeCell ref="A110:A112"/>
    <mergeCell ref="A102:A104"/>
    <mergeCell ref="C102:C104"/>
    <mergeCell ref="A105:A107"/>
    <mergeCell ref="C108:C109"/>
    <mergeCell ref="A108:A109"/>
    <mergeCell ref="A99:A100"/>
    <mergeCell ref="A97:A98"/>
    <mergeCell ref="E105:E107"/>
    <mergeCell ref="E108:E109"/>
    <mergeCell ref="E110:E112"/>
    <mergeCell ref="D108:D109"/>
    <mergeCell ref="D105:D107"/>
    <mergeCell ref="A116:A117"/>
    <mergeCell ref="A113:A115"/>
    <mergeCell ref="E116:E117"/>
    <mergeCell ref="E122:E124"/>
    <mergeCell ref="O91:O93"/>
    <mergeCell ref="A91:A93"/>
    <mergeCell ref="D91:D93"/>
    <mergeCell ref="E91:E93"/>
    <mergeCell ref="F91:F93"/>
    <mergeCell ref="G91:G93"/>
    <mergeCell ref="H91:H93"/>
    <mergeCell ref="I91:I93"/>
    <mergeCell ref="J91:J93"/>
    <mergeCell ref="K91:K93"/>
  </mergeCells>
  <phoneticPr fontId="0" type="noConversion"/>
  <pageMargins left="0.7" right="0.7" top="0.75" bottom="0.75" header="0.3" footer="0.3"/>
  <pageSetup paperSize="9" scale="70" orientation="landscape" horizontalDpi="180" verticalDpi="180" r:id="rId1"/>
  <rowBreaks count="5" manualBreakCount="5">
    <brk id="25" max="10" man="1"/>
    <brk id="51" max="10" man="1"/>
    <brk id="96" max="10" man="1"/>
    <brk id="119" max="10" man="1"/>
    <brk id="145" max="10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Программа</vt:lpstr>
      <vt:lpstr>Приложение 3</vt:lpstr>
      <vt:lpstr>Приложение</vt:lpstr>
      <vt:lpstr>Программа!OLE_LINK1</vt:lpstr>
      <vt:lpstr>Программа!OLE_LINK12</vt:lpstr>
      <vt:lpstr>Программа!OLE_LINK16</vt:lpstr>
      <vt:lpstr>Программа!OLE_LINK3</vt:lpstr>
      <vt:lpstr>Программа!OLE_LINK5</vt:lpstr>
      <vt:lpstr>Программа!OLE_LINK9</vt:lpstr>
      <vt:lpstr>Приложение!Область_печати</vt:lpstr>
      <vt:lpstr>'Приложение 3'!Область_печати</vt:lpstr>
      <vt:lpstr>Программа!Область_печати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2018-07-18T06:43:58Z</cp:lastPrinted>
  <dcterms:created xsi:type="dcterms:W3CDTF">2006-09-28T05:33:49Z</dcterms:created>
  <dcterms:modified xsi:type="dcterms:W3CDTF">2019-12-30T14:54:48Z</dcterms:modified>
</cp:coreProperties>
</file>